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 firstSheet="7" activeTab="14"/>
  </bookViews>
  <sheets>
    <sheet name="JAN 2023" sheetId="11" r:id="rId1"/>
    <sheet name="FEB 2023" sheetId="10" r:id="rId2"/>
    <sheet name="MAR 2023" sheetId="9" r:id="rId3"/>
    <sheet name="APR 2023" sheetId="8" r:id="rId4"/>
    <sheet name="MAY 2023" sheetId="7" r:id="rId5"/>
    <sheet name="JUNE 2023" sheetId="6" r:id="rId6"/>
    <sheet name="JULY 2023" sheetId="5" r:id="rId7"/>
    <sheet name="AUG 2023" sheetId="4" r:id="rId8"/>
    <sheet name="SEP 2023" sheetId="1" r:id="rId9"/>
    <sheet name="OCT 2023" sheetId="13" r:id="rId10"/>
    <sheet name="NOV 2023" sheetId="14" r:id="rId11"/>
    <sheet name="DEC 2023" sheetId="15" r:id="rId12"/>
    <sheet name="JAN 2024" sheetId="16" r:id="rId13"/>
    <sheet name="FEB 2024" sheetId="18" r:id="rId14"/>
    <sheet name="MAR 2024" sheetId="19" r:id="rId15"/>
    <sheet name="MASTER " sheetId="3" r:id="rId16"/>
  </sheets>
  <definedNames>
    <definedName name="_xlnm._FilterDatabase" localSheetId="9" hidden="1">'OCT 2023'!#REF!</definedName>
    <definedName name="_xlnm._FilterDatabase" localSheetId="8" hidden="1">'SEP 2023'!#REF!</definedName>
    <definedName name="_xlnm.Print_Area" localSheetId="1">'FEB 2023'!$A$1:$K$11,'FEB 2023'!#REF!,'FEB 2023'!#REF!,'FEB 2023'!$M$2:$R$9</definedName>
    <definedName name="_xlnm.Print_Area" localSheetId="0">'JAN 2023'!$A$1:$K$12,'JAN 2023'!#REF!,'JAN 2023'!#REF!,'JAN 2023'!$M$2:$R$10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9"/>
  <c r="J75"/>
  <c r="W75" s="1"/>
  <c r="W74"/>
  <c r="V74"/>
  <c r="J74"/>
  <c r="V73"/>
  <c r="J73"/>
  <c r="W73" s="1"/>
  <c r="J72"/>
  <c r="V72" s="1"/>
  <c r="J71"/>
  <c r="V71" s="1"/>
  <c r="W70"/>
  <c r="J70"/>
  <c r="V70" s="1"/>
  <c r="J69"/>
  <c r="V69" s="1"/>
  <c r="J68"/>
  <c r="V68" s="1"/>
  <c r="J67"/>
  <c r="V67" s="1"/>
  <c r="W66"/>
  <c r="J66"/>
  <c r="V66" s="1"/>
  <c r="W65"/>
  <c r="J65"/>
  <c r="V65" s="1"/>
  <c r="W64"/>
  <c r="J64"/>
  <c r="V64" s="1"/>
  <c r="B64"/>
  <c r="B65" s="1"/>
  <c r="B66" s="1"/>
  <c r="B67" s="1"/>
  <c r="B68" s="1"/>
  <c r="B69" s="1"/>
  <c r="B70" s="1"/>
  <c r="B71" s="1"/>
  <c r="W63"/>
  <c r="J63"/>
  <c r="V54"/>
  <c r="J54"/>
  <c r="W54" s="1"/>
  <c r="V53"/>
  <c r="J53"/>
  <c r="W53" s="1"/>
  <c r="V52"/>
  <c r="J52"/>
  <c r="W52" s="1"/>
  <c r="V51"/>
  <c r="J51"/>
  <c r="W51" s="1"/>
  <c r="V50"/>
  <c r="J50"/>
  <c r="W50" s="1"/>
  <c r="V49"/>
  <c r="W49"/>
  <c r="V48"/>
  <c r="J48"/>
  <c r="W48" s="1"/>
  <c r="V47"/>
  <c r="J47"/>
  <c r="W47" s="1"/>
  <c r="B47"/>
  <c r="B48" s="1"/>
  <c r="B49" s="1"/>
  <c r="B50" s="1"/>
  <c r="B51" s="1"/>
  <c r="B52" s="1"/>
  <c r="B53" s="1"/>
  <c r="B54" s="1"/>
  <c r="J46"/>
  <c r="W46" s="1"/>
  <c r="W37"/>
  <c r="J37"/>
  <c r="V37" s="1"/>
  <c r="W36"/>
  <c r="J36"/>
  <c r="V36" s="1"/>
  <c r="W35"/>
  <c r="J35"/>
  <c r="V35" s="1"/>
  <c r="W34"/>
  <c r="J34"/>
  <c r="V34" s="1"/>
  <c r="J33"/>
  <c r="V33" s="1"/>
  <c r="J32"/>
  <c r="V32" s="1"/>
  <c r="J31"/>
  <c r="V31" s="1"/>
  <c r="J30"/>
  <c r="V30" s="1"/>
  <c r="B30"/>
  <c r="B31" s="1"/>
  <c r="B32" s="1"/>
  <c r="B33" s="1"/>
  <c r="B34" s="1"/>
  <c r="B35" s="1"/>
  <c r="B36" s="1"/>
  <c r="B37" s="1"/>
  <c r="J29"/>
  <c r="V29" s="1"/>
  <c r="V20"/>
  <c r="J20"/>
  <c r="W20" s="1"/>
  <c r="V19"/>
  <c r="J19"/>
  <c r="W19" s="1"/>
  <c r="V18"/>
  <c r="J18"/>
  <c r="W18" s="1"/>
  <c r="V17"/>
  <c r="J17"/>
  <c r="W17" s="1"/>
  <c r="J16"/>
  <c r="W16" s="1"/>
  <c r="J15"/>
  <c r="W15" s="1"/>
  <c r="J14"/>
  <c r="W14" s="1"/>
  <c r="V13"/>
  <c r="J13"/>
  <c r="W13" s="1"/>
  <c r="W12"/>
  <c r="V12"/>
  <c r="J12"/>
  <c r="J11"/>
  <c r="V11" s="1"/>
  <c r="N10"/>
  <c r="J10"/>
  <c r="V10" s="1"/>
  <c r="V9"/>
  <c r="J9"/>
  <c r="W9" s="1"/>
  <c r="N8"/>
  <c r="J8"/>
  <c r="W8" s="1"/>
  <c r="J7"/>
  <c r="V7" s="1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N6"/>
  <c r="J6"/>
  <c r="W6" s="1"/>
  <c r="N4"/>
  <c r="J13" i="18"/>
  <c r="J14"/>
  <c r="W71" i="19" l="1"/>
  <c r="V16"/>
  <c r="V15"/>
  <c r="V14"/>
  <c r="W33"/>
  <c r="W69"/>
  <c r="W11"/>
  <c r="W10"/>
  <c r="W32"/>
  <c r="W68"/>
  <c r="V8"/>
  <c r="W67"/>
  <c r="W31"/>
  <c r="J76"/>
  <c r="W30"/>
  <c r="J38"/>
  <c r="W29"/>
  <c r="V46"/>
  <c r="V55" s="1"/>
  <c r="O8" s="1"/>
  <c r="R8" s="1"/>
  <c r="W7"/>
  <c r="W21" s="1"/>
  <c r="P4" s="1"/>
  <c r="V38"/>
  <c r="O6" s="1"/>
  <c r="R6" s="1"/>
  <c r="W55"/>
  <c r="P8" s="1"/>
  <c r="V6"/>
  <c r="J21"/>
  <c r="J55"/>
  <c r="V63"/>
  <c r="V76" s="1"/>
  <c r="O10" s="1"/>
  <c r="R10" s="1"/>
  <c r="P12" s="1"/>
  <c r="W72"/>
  <c r="V75"/>
  <c r="J71" i="18"/>
  <c r="V21" i="19" l="1"/>
  <c r="O4" s="1"/>
  <c r="R4" s="1"/>
  <c r="W76"/>
  <c r="P10" s="1"/>
  <c r="W38"/>
  <c r="P6" s="1"/>
  <c r="Q6" s="1"/>
  <c r="Q8"/>
  <c r="J75" i="18"/>
  <c r="W75" s="1"/>
  <c r="J74"/>
  <c r="V74" s="1"/>
  <c r="J73"/>
  <c r="V73" s="1"/>
  <c r="J72"/>
  <c r="V72" s="1"/>
  <c r="W71"/>
  <c r="J70"/>
  <c r="W70" s="1"/>
  <c r="J69"/>
  <c r="W69" s="1"/>
  <c r="J68"/>
  <c r="W68" s="1"/>
  <c r="J67"/>
  <c r="W67" s="1"/>
  <c r="J66"/>
  <c r="W66" s="1"/>
  <c r="J65"/>
  <c r="W65" s="1"/>
  <c r="J64"/>
  <c r="W64" s="1"/>
  <c r="B64"/>
  <c r="B65" s="1"/>
  <c r="B66" s="1"/>
  <c r="B67" s="1"/>
  <c r="B68" s="1"/>
  <c r="B69" s="1"/>
  <c r="B70" s="1"/>
  <c r="B71" s="1"/>
  <c r="J63"/>
  <c r="W63" s="1"/>
  <c r="W54"/>
  <c r="V54"/>
  <c r="J54"/>
  <c r="W53"/>
  <c r="V53"/>
  <c r="J53"/>
  <c r="W52"/>
  <c r="V52"/>
  <c r="J52"/>
  <c r="W51"/>
  <c r="V51"/>
  <c r="J51"/>
  <c r="J50"/>
  <c r="V50" s="1"/>
  <c r="V49"/>
  <c r="J49"/>
  <c r="W49" s="1"/>
  <c r="J48"/>
  <c r="W48" s="1"/>
  <c r="J47"/>
  <c r="V47" s="1"/>
  <c r="B47"/>
  <c r="B48" s="1"/>
  <c r="B49" s="1"/>
  <c r="B50" s="1"/>
  <c r="B51" s="1"/>
  <c r="B52" s="1"/>
  <c r="B53" s="1"/>
  <c r="B54" s="1"/>
  <c r="J46"/>
  <c r="J37"/>
  <c r="W37" s="1"/>
  <c r="J36"/>
  <c r="W36" s="1"/>
  <c r="J35"/>
  <c r="W35" s="1"/>
  <c r="J34"/>
  <c r="W34" s="1"/>
  <c r="J33"/>
  <c r="W33" s="1"/>
  <c r="J32"/>
  <c r="W32" s="1"/>
  <c r="J31"/>
  <c r="W31" s="1"/>
  <c r="J30"/>
  <c r="W30" s="1"/>
  <c r="B30"/>
  <c r="B31" s="1"/>
  <c r="B32" s="1"/>
  <c r="B33" s="1"/>
  <c r="B34" s="1"/>
  <c r="B35" s="1"/>
  <c r="B36" s="1"/>
  <c r="B37" s="1"/>
  <c r="J29"/>
  <c r="W29" s="1"/>
  <c r="W20"/>
  <c r="J20"/>
  <c r="V20" s="1"/>
  <c r="W19"/>
  <c r="J19"/>
  <c r="V19" s="1"/>
  <c r="W18"/>
  <c r="J18"/>
  <c r="V18" s="1"/>
  <c r="W17"/>
  <c r="J17"/>
  <c r="V17" s="1"/>
  <c r="J16"/>
  <c r="V16" s="1"/>
  <c r="J15"/>
  <c r="V15" s="1"/>
  <c r="W14"/>
  <c r="V14"/>
  <c r="V13"/>
  <c r="J12"/>
  <c r="V12" s="1"/>
  <c r="J11"/>
  <c r="W11" s="1"/>
  <c r="V10"/>
  <c r="N10"/>
  <c r="J10"/>
  <c r="W10" s="1"/>
  <c r="V9"/>
  <c r="J9"/>
  <c r="W9" s="1"/>
  <c r="V8"/>
  <c r="N8"/>
  <c r="J8"/>
  <c r="W8" s="1"/>
  <c r="J7"/>
  <c r="V7" s="1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N6"/>
  <c r="J6"/>
  <c r="N4"/>
  <c r="J74" i="16"/>
  <c r="W74" s="1"/>
  <c r="J72"/>
  <c r="V72" s="1"/>
  <c r="W72"/>
  <c r="J63"/>
  <c r="J66"/>
  <c r="J64"/>
  <c r="Q4" i="19" l="1"/>
  <c r="W15" i="18"/>
  <c r="W16"/>
  <c r="W50"/>
  <c r="W73"/>
  <c r="V48"/>
  <c r="W13"/>
  <c r="W12"/>
  <c r="V11"/>
  <c r="J55"/>
  <c r="W47"/>
  <c r="J21"/>
  <c r="W7"/>
  <c r="W46"/>
  <c r="V46"/>
  <c r="W6"/>
  <c r="V6"/>
  <c r="V21" s="1"/>
  <c r="O4" s="1"/>
  <c r="W38"/>
  <c r="P6" s="1"/>
  <c r="V29"/>
  <c r="V30"/>
  <c r="V31"/>
  <c r="V32"/>
  <c r="V33"/>
  <c r="V34"/>
  <c r="V35"/>
  <c r="V36"/>
  <c r="V37"/>
  <c r="V63"/>
  <c r="V64"/>
  <c r="V65"/>
  <c r="V66"/>
  <c r="V67"/>
  <c r="V68"/>
  <c r="V69"/>
  <c r="V70"/>
  <c r="V71"/>
  <c r="W72"/>
  <c r="V75"/>
  <c r="J38"/>
  <c r="W74"/>
  <c r="J76"/>
  <c r="V74" i="16"/>
  <c r="V6" i="14"/>
  <c r="W6"/>
  <c r="V7"/>
  <c r="W7"/>
  <c r="V8"/>
  <c r="W8"/>
  <c r="V9"/>
  <c r="V10"/>
  <c r="W10"/>
  <c r="W9"/>
  <c r="W11"/>
  <c r="W12"/>
  <c r="W13"/>
  <c r="W14"/>
  <c r="W15"/>
  <c r="W16"/>
  <c r="W17"/>
  <c r="W18"/>
  <c r="W19"/>
  <c r="W20"/>
  <c r="V11"/>
  <c r="V12"/>
  <c r="V13"/>
  <c r="V14"/>
  <c r="V15"/>
  <c r="V16"/>
  <c r="V17"/>
  <c r="V18"/>
  <c r="V19"/>
  <c r="V20"/>
  <c r="W17" i="15"/>
  <c r="W19"/>
  <c r="P12" i="13"/>
  <c r="J75" i="16"/>
  <c r="W75" s="1"/>
  <c r="W73"/>
  <c r="V73"/>
  <c r="J73"/>
  <c r="J71"/>
  <c r="V71" s="1"/>
  <c r="J70"/>
  <c r="V70" s="1"/>
  <c r="J69"/>
  <c r="V69" s="1"/>
  <c r="J68"/>
  <c r="V68" s="1"/>
  <c r="J67"/>
  <c r="V67" s="1"/>
  <c r="V66"/>
  <c r="J65"/>
  <c r="V65" s="1"/>
  <c r="V64"/>
  <c r="B64"/>
  <c r="B65" s="1"/>
  <c r="B66" s="1"/>
  <c r="B67" s="1"/>
  <c r="B68" s="1"/>
  <c r="B69" s="1"/>
  <c r="B70" s="1"/>
  <c r="B71" s="1"/>
  <c r="W54"/>
  <c r="V54"/>
  <c r="J54"/>
  <c r="W53"/>
  <c r="V53"/>
  <c r="J53"/>
  <c r="W52"/>
  <c r="V52"/>
  <c r="J52"/>
  <c r="W51"/>
  <c r="V51"/>
  <c r="J51"/>
  <c r="J50"/>
  <c r="W50" s="1"/>
  <c r="W49"/>
  <c r="J49"/>
  <c r="V49" s="1"/>
  <c r="W48"/>
  <c r="V48"/>
  <c r="J48"/>
  <c r="J47"/>
  <c r="V47" s="1"/>
  <c r="B47"/>
  <c r="B48" s="1"/>
  <c r="B49" s="1"/>
  <c r="B50" s="1"/>
  <c r="B51" s="1"/>
  <c r="B52" s="1"/>
  <c r="B53" s="1"/>
  <c r="B54" s="1"/>
  <c r="W46"/>
  <c r="J46"/>
  <c r="J37"/>
  <c r="V37" s="1"/>
  <c r="J36"/>
  <c r="V36" s="1"/>
  <c r="J35"/>
  <c r="V35" s="1"/>
  <c r="J34"/>
  <c r="V34" s="1"/>
  <c r="J33"/>
  <c r="V33" s="1"/>
  <c r="J32"/>
  <c r="V32" s="1"/>
  <c r="J31"/>
  <c r="V31" s="1"/>
  <c r="J30"/>
  <c r="V30" s="1"/>
  <c r="B30"/>
  <c r="B31" s="1"/>
  <c r="B32" s="1"/>
  <c r="B33" s="1"/>
  <c r="B34" s="1"/>
  <c r="B35" s="1"/>
  <c r="B36" s="1"/>
  <c r="B37" s="1"/>
  <c r="J29"/>
  <c r="V29" s="1"/>
  <c r="W20"/>
  <c r="J20"/>
  <c r="V20" s="1"/>
  <c r="W19"/>
  <c r="J19"/>
  <c r="V19" s="1"/>
  <c r="W18"/>
  <c r="J18"/>
  <c r="V18" s="1"/>
  <c r="W17"/>
  <c r="J17"/>
  <c r="V17" s="1"/>
  <c r="W16"/>
  <c r="J16"/>
  <c r="V16" s="1"/>
  <c r="W15"/>
  <c r="J15"/>
  <c r="V15" s="1"/>
  <c r="J14"/>
  <c r="V14" s="1"/>
  <c r="J13"/>
  <c r="V13" s="1"/>
  <c r="W12"/>
  <c r="J12"/>
  <c r="V12" s="1"/>
  <c r="J11"/>
  <c r="W11" s="1"/>
  <c r="N10"/>
  <c r="J10"/>
  <c r="W10" s="1"/>
  <c r="J9"/>
  <c r="W9" s="1"/>
  <c r="N8"/>
  <c r="J8"/>
  <c r="V8" s="1"/>
  <c r="J7"/>
  <c r="V7" s="1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N6"/>
  <c r="J6"/>
  <c r="N4"/>
  <c r="J13" i="15"/>
  <c r="V13" s="1"/>
  <c r="J73"/>
  <c r="V73" s="1"/>
  <c r="J72"/>
  <c r="V72" s="1"/>
  <c r="J71"/>
  <c r="W71" s="1"/>
  <c r="J70"/>
  <c r="W70" s="1"/>
  <c r="J69"/>
  <c r="W69" s="1"/>
  <c r="J68"/>
  <c r="W68" s="1"/>
  <c r="J67"/>
  <c r="W67" s="1"/>
  <c r="J66"/>
  <c r="W66" s="1"/>
  <c r="J65"/>
  <c r="W65" s="1"/>
  <c r="J64"/>
  <c r="W64" s="1"/>
  <c r="B64"/>
  <c r="B65" s="1"/>
  <c r="B66" s="1"/>
  <c r="B67" s="1"/>
  <c r="B68" s="1"/>
  <c r="B69" s="1"/>
  <c r="B70" s="1"/>
  <c r="B71" s="1"/>
  <c r="J63"/>
  <c r="V63" s="1"/>
  <c r="V54"/>
  <c r="W53"/>
  <c r="V53"/>
  <c r="V52"/>
  <c r="V51"/>
  <c r="V50"/>
  <c r="J49"/>
  <c r="V49" s="1"/>
  <c r="J48"/>
  <c r="V48" s="1"/>
  <c r="J47"/>
  <c r="V47" s="1"/>
  <c r="B47"/>
  <c r="B48" s="1"/>
  <c r="B49" s="1"/>
  <c r="B50" s="1"/>
  <c r="B51" s="1"/>
  <c r="B52" s="1"/>
  <c r="B53" s="1"/>
  <c r="B54" s="1"/>
  <c r="J46"/>
  <c r="V46" s="1"/>
  <c r="W37"/>
  <c r="V36"/>
  <c r="W36"/>
  <c r="W35"/>
  <c r="W34"/>
  <c r="W33"/>
  <c r="J32"/>
  <c r="W32" s="1"/>
  <c r="J31"/>
  <c r="W31" s="1"/>
  <c r="J30"/>
  <c r="W30" s="1"/>
  <c r="B30"/>
  <c r="B31" s="1"/>
  <c r="B32" s="1"/>
  <c r="B33" s="1"/>
  <c r="B34" s="1"/>
  <c r="B35" s="1"/>
  <c r="B36" s="1"/>
  <c r="B37" s="1"/>
  <c r="J29"/>
  <c r="W29" s="1"/>
  <c r="W20"/>
  <c r="V19"/>
  <c r="W18"/>
  <c r="V17"/>
  <c r="W16"/>
  <c r="J15"/>
  <c r="V15" s="1"/>
  <c r="J14"/>
  <c r="W14" s="1"/>
  <c r="J12"/>
  <c r="V12" s="1"/>
  <c r="J11"/>
  <c r="W11" s="1"/>
  <c r="N10"/>
  <c r="J10"/>
  <c r="W10" s="1"/>
  <c r="J9"/>
  <c r="V9" s="1"/>
  <c r="N8"/>
  <c r="J8"/>
  <c r="V8" s="1"/>
  <c r="J7"/>
  <c r="V7" s="1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N6"/>
  <c r="J6"/>
  <c r="V6" s="1"/>
  <c r="N4"/>
  <c r="J73" i="14"/>
  <c r="W73" s="1"/>
  <c r="J72"/>
  <c r="W72" s="1"/>
  <c r="J71"/>
  <c r="W71" s="1"/>
  <c r="J70"/>
  <c r="W70" s="1"/>
  <c r="J69"/>
  <c r="W69" s="1"/>
  <c r="J68"/>
  <c r="W68" s="1"/>
  <c r="J67"/>
  <c r="W67" s="1"/>
  <c r="J66"/>
  <c r="W66" s="1"/>
  <c r="J65"/>
  <c r="W65" s="1"/>
  <c r="J64"/>
  <c r="W64" s="1"/>
  <c r="B64"/>
  <c r="B65" s="1"/>
  <c r="B66" s="1"/>
  <c r="B67" s="1"/>
  <c r="B68" s="1"/>
  <c r="B69" s="1"/>
  <c r="B70" s="1"/>
  <c r="B71" s="1"/>
  <c r="V63"/>
  <c r="J63"/>
  <c r="W54"/>
  <c r="J54"/>
  <c r="V54" s="1"/>
  <c r="W53"/>
  <c r="J53"/>
  <c r="V53" s="1"/>
  <c r="W52"/>
  <c r="J52"/>
  <c r="V52" s="1"/>
  <c r="W51"/>
  <c r="J51"/>
  <c r="V51" s="1"/>
  <c r="W50"/>
  <c r="J50"/>
  <c r="V50" s="1"/>
  <c r="J49"/>
  <c r="V49" s="1"/>
  <c r="J48"/>
  <c r="V48" s="1"/>
  <c r="J47"/>
  <c r="V47" s="1"/>
  <c r="B47"/>
  <c r="B48" s="1"/>
  <c r="B49" s="1"/>
  <c r="B50" s="1"/>
  <c r="B51" s="1"/>
  <c r="B52" s="1"/>
  <c r="B53" s="1"/>
  <c r="B54" s="1"/>
  <c r="J46"/>
  <c r="V46" s="1"/>
  <c r="J37"/>
  <c r="W37" s="1"/>
  <c r="J36"/>
  <c r="W36" s="1"/>
  <c r="J35"/>
  <c r="W35" s="1"/>
  <c r="J34"/>
  <c r="W34" s="1"/>
  <c r="J33"/>
  <c r="W33" s="1"/>
  <c r="J32"/>
  <c r="W32" s="1"/>
  <c r="J31"/>
  <c r="W31" s="1"/>
  <c r="J30"/>
  <c r="W30" s="1"/>
  <c r="B30"/>
  <c r="B31" s="1"/>
  <c r="B32" s="1"/>
  <c r="B33" s="1"/>
  <c r="B34" s="1"/>
  <c r="B35" s="1"/>
  <c r="B36" s="1"/>
  <c r="B37" s="1"/>
  <c r="J29"/>
  <c r="W29" s="1"/>
  <c r="J20"/>
  <c r="J19"/>
  <c r="J18"/>
  <c r="J17"/>
  <c r="J16"/>
  <c r="J15"/>
  <c r="J14"/>
  <c r="J13"/>
  <c r="J12"/>
  <c r="J11"/>
  <c r="N10"/>
  <c r="J10"/>
  <c r="J9"/>
  <c r="N8"/>
  <c r="J8"/>
  <c r="J7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N6"/>
  <c r="J6"/>
  <c r="N4"/>
  <c r="N10" i="13"/>
  <c r="J73"/>
  <c r="W73" s="1"/>
  <c r="W74" s="1"/>
  <c r="W55" i="18" l="1"/>
  <c r="P8" s="1"/>
  <c r="W76"/>
  <c r="P10" s="1"/>
  <c r="V55"/>
  <c r="O8" s="1"/>
  <c r="R8" s="1"/>
  <c r="W21"/>
  <c r="P4" s="1"/>
  <c r="Q4" s="1"/>
  <c r="R4"/>
  <c r="V38"/>
  <c r="O6" s="1"/>
  <c r="V76"/>
  <c r="O10" s="1"/>
  <c r="R10" s="1"/>
  <c r="P12" s="1"/>
  <c r="W14" i="16"/>
  <c r="V50"/>
  <c r="J55"/>
  <c r="V75"/>
  <c r="W9" i="15"/>
  <c r="W12"/>
  <c r="W13"/>
  <c r="W6"/>
  <c r="W15"/>
  <c r="W8"/>
  <c r="W13" i="16"/>
  <c r="V11"/>
  <c r="V10"/>
  <c r="V9"/>
  <c r="W55"/>
  <c r="P8" s="1"/>
  <c r="W47"/>
  <c r="V46"/>
  <c r="W21" i="14"/>
  <c r="V21"/>
  <c r="V67"/>
  <c r="V66"/>
  <c r="V32"/>
  <c r="V34"/>
  <c r="V36"/>
  <c r="V29"/>
  <c r="V31"/>
  <c r="V33"/>
  <c r="V35"/>
  <c r="V37"/>
  <c r="V64"/>
  <c r="J76" i="16"/>
  <c r="J21"/>
  <c r="W6"/>
  <c r="W7" i="15"/>
  <c r="V31"/>
  <c r="V34"/>
  <c r="W51"/>
  <c r="V20"/>
  <c r="V18"/>
  <c r="V16"/>
  <c r="V14"/>
  <c r="V10"/>
  <c r="V69"/>
  <c r="W72"/>
  <c r="V11"/>
  <c r="V30"/>
  <c r="V35"/>
  <c r="V37"/>
  <c r="W47"/>
  <c r="W52"/>
  <c r="W54"/>
  <c r="V70"/>
  <c r="V38" i="16"/>
  <c r="O6" s="1"/>
  <c r="R6" s="1"/>
  <c r="W8"/>
  <c r="J38"/>
  <c r="W7"/>
  <c r="W29"/>
  <c r="W30"/>
  <c r="W31"/>
  <c r="W32"/>
  <c r="W33"/>
  <c r="W34"/>
  <c r="W35"/>
  <c r="W36"/>
  <c r="W37"/>
  <c r="W63"/>
  <c r="W64"/>
  <c r="W65"/>
  <c r="W66"/>
  <c r="W67"/>
  <c r="W68"/>
  <c r="W69"/>
  <c r="W70"/>
  <c r="W71"/>
  <c r="V6"/>
  <c r="V63"/>
  <c r="V76" s="1"/>
  <c r="O10" s="1"/>
  <c r="R10" s="1"/>
  <c r="P12" s="1"/>
  <c r="W73" i="15"/>
  <c r="W50"/>
  <c r="W49"/>
  <c r="V32"/>
  <c r="V33"/>
  <c r="V71"/>
  <c r="W48"/>
  <c r="V68"/>
  <c r="V67"/>
  <c r="V66"/>
  <c r="V65"/>
  <c r="V29"/>
  <c r="J55"/>
  <c r="W46"/>
  <c r="J74"/>
  <c r="V64"/>
  <c r="W38"/>
  <c r="P6" s="1"/>
  <c r="V55"/>
  <c r="O8" s="1"/>
  <c r="R8" s="1"/>
  <c r="J38"/>
  <c r="J21"/>
  <c r="W63"/>
  <c r="V71" i="14"/>
  <c r="V70"/>
  <c r="W48"/>
  <c r="W47"/>
  <c r="W49"/>
  <c r="V55"/>
  <c r="O8" s="1"/>
  <c r="R8" s="1"/>
  <c r="J55"/>
  <c r="V72"/>
  <c r="V69"/>
  <c r="V68"/>
  <c r="V30"/>
  <c r="W46"/>
  <c r="J74"/>
  <c r="V65"/>
  <c r="W38"/>
  <c r="P6" s="1"/>
  <c r="J21"/>
  <c r="J38"/>
  <c r="V73"/>
  <c r="W63"/>
  <c r="W74" s="1"/>
  <c r="P10" s="1"/>
  <c r="J74" i="13"/>
  <c r="V73"/>
  <c r="V74" s="1"/>
  <c r="N4"/>
  <c r="N6"/>
  <c r="J49"/>
  <c r="J48"/>
  <c r="J47"/>
  <c r="J46"/>
  <c r="J33"/>
  <c r="J32"/>
  <c r="J31"/>
  <c r="J30"/>
  <c r="J29"/>
  <c r="J14"/>
  <c r="J13"/>
  <c r="J12"/>
  <c r="J11"/>
  <c r="J10"/>
  <c r="J9"/>
  <c r="J8"/>
  <c r="J7"/>
  <c r="J6"/>
  <c r="N8"/>
  <c r="J72"/>
  <c r="W72" s="1"/>
  <c r="Q8" i="18" l="1"/>
  <c r="R6"/>
  <c r="Q6"/>
  <c r="V55" i="16"/>
  <c r="O8" s="1"/>
  <c r="R8" s="1"/>
  <c r="W21" i="15"/>
  <c r="P4" s="1"/>
  <c r="V21" i="16"/>
  <c r="O4" s="1"/>
  <c r="R4" s="1"/>
  <c r="V21" i="15"/>
  <c r="O4" s="1"/>
  <c r="R4" s="1"/>
  <c r="W21" i="16"/>
  <c r="P4" s="1"/>
  <c r="V38" i="14"/>
  <c r="O6" s="1"/>
  <c r="R6" s="1"/>
  <c r="W38" i="16"/>
  <c r="P6" s="1"/>
  <c r="Q6" s="1"/>
  <c r="W76"/>
  <c r="P10" s="1"/>
  <c r="W74" i="15"/>
  <c r="P10" s="1"/>
  <c r="V38"/>
  <c r="O6" s="1"/>
  <c r="R6" s="1"/>
  <c r="W55"/>
  <c r="P8" s="1"/>
  <c r="Q8" s="1"/>
  <c r="V74"/>
  <c r="O10" s="1"/>
  <c r="R10" s="1"/>
  <c r="P12" s="1"/>
  <c r="W55" i="14"/>
  <c r="P8" s="1"/>
  <c r="Q8" s="1"/>
  <c r="Q6"/>
  <c r="V74"/>
  <c r="O10" s="1"/>
  <c r="R10" s="1"/>
  <c r="P12" s="1"/>
  <c r="O4"/>
  <c r="R4" s="1"/>
  <c r="P4"/>
  <c r="V72" i="13"/>
  <c r="W13"/>
  <c r="V71"/>
  <c r="J71"/>
  <c r="W71" s="1"/>
  <c r="V70"/>
  <c r="J70"/>
  <c r="W70" s="1"/>
  <c r="J69"/>
  <c r="W69" s="1"/>
  <c r="J68"/>
  <c r="W68" s="1"/>
  <c r="J67"/>
  <c r="W67" s="1"/>
  <c r="J66"/>
  <c r="W66" s="1"/>
  <c r="J65"/>
  <c r="W65" s="1"/>
  <c r="J64"/>
  <c r="W64" s="1"/>
  <c r="B64"/>
  <c r="B65" s="1"/>
  <c r="B66" s="1"/>
  <c r="B67" s="1"/>
  <c r="B68" s="1"/>
  <c r="B69" s="1"/>
  <c r="B70" s="1"/>
  <c r="B71" s="1"/>
  <c r="J63"/>
  <c r="V63" s="1"/>
  <c r="W54"/>
  <c r="V54"/>
  <c r="J54"/>
  <c r="W53"/>
  <c r="V53"/>
  <c r="J53"/>
  <c r="W52"/>
  <c r="V52"/>
  <c r="J52"/>
  <c r="J51"/>
  <c r="W51" s="1"/>
  <c r="J50"/>
  <c r="W50" s="1"/>
  <c r="W49"/>
  <c r="V49"/>
  <c r="W48"/>
  <c r="V48"/>
  <c r="W47"/>
  <c r="B47"/>
  <c r="B48" s="1"/>
  <c r="B49" s="1"/>
  <c r="B50" s="1"/>
  <c r="B51" s="1"/>
  <c r="B52" s="1"/>
  <c r="B53" s="1"/>
  <c r="B54" s="1"/>
  <c r="W46"/>
  <c r="V37"/>
  <c r="J37"/>
  <c r="W37" s="1"/>
  <c r="V36"/>
  <c r="J36"/>
  <c r="W36" s="1"/>
  <c r="V35"/>
  <c r="J35"/>
  <c r="W35" s="1"/>
  <c r="V34"/>
  <c r="J34"/>
  <c r="W34" s="1"/>
  <c r="W33"/>
  <c r="W32"/>
  <c r="W31"/>
  <c r="W30"/>
  <c r="B30"/>
  <c r="B31" s="1"/>
  <c r="B32" s="1"/>
  <c r="B33" s="1"/>
  <c r="B34" s="1"/>
  <c r="B35" s="1"/>
  <c r="B36" s="1"/>
  <c r="B37" s="1"/>
  <c r="V29"/>
  <c r="W20"/>
  <c r="V20"/>
  <c r="J20"/>
  <c r="W19"/>
  <c r="V19"/>
  <c r="J19"/>
  <c r="W18"/>
  <c r="V18"/>
  <c r="J18"/>
  <c r="W17"/>
  <c r="V17"/>
  <c r="J17"/>
  <c r="W16"/>
  <c r="V16"/>
  <c r="J16"/>
  <c r="J15"/>
  <c r="W15" s="1"/>
  <c r="W14"/>
  <c r="W12"/>
  <c r="V12"/>
  <c r="W11"/>
  <c r="V11"/>
  <c r="W10"/>
  <c r="V10"/>
  <c r="W9"/>
  <c r="W8"/>
  <c r="W7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W6"/>
  <c r="W10" i="11"/>
  <c r="J10"/>
  <c r="V10" s="1"/>
  <c r="V9"/>
  <c r="J9"/>
  <c r="W9" s="1"/>
  <c r="J8"/>
  <c r="W8" s="1"/>
  <c r="J7"/>
  <c r="W7" s="1"/>
  <c r="J6"/>
  <c r="W6" s="1"/>
  <c r="N4"/>
  <c r="J10" i="10"/>
  <c r="W9"/>
  <c r="J9"/>
  <c r="V9" s="1"/>
  <c r="W8"/>
  <c r="V8"/>
  <c r="J8"/>
  <c r="W7"/>
  <c r="V7"/>
  <c r="J7"/>
  <c r="W6"/>
  <c r="W10" s="1"/>
  <c r="P4" s="1"/>
  <c r="P6" s="1"/>
  <c r="V6"/>
  <c r="V10" s="1"/>
  <c r="O4" s="1"/>
  <c r="N6"/>
  <c r="J6"/>
  <c r="N4"/>
  <c r="W9" i="9"/>
  <c r="J9"/>
  <c r="V9" s="1"/>
  <c r="V8"/>
  <c r="J8"/>
  <c r="W8" s="1"/>
  <c r="V7"/>
  <c r="J7"/>
  <c r="W7" s="1"/>
  <c r="J6"/>
  <c r="W6" s="1"/>
  <c r="N4"/>
  <c r="N6" s="1"/>
  <c r="W11" i="8"/>
  <c r="J11"/>
  <c r="V11" s="1"/>
  <c r="V10"/>
  <c r="J10"/>
  <c r="W10" s="1"/>
  <c r="W9"/>
  <c r="J9"/>
  <c r="V9" s="1"/>
  <c r="J8"/>
  <c r="W8" s="1"/>
  <c r="J7"/>
  <c r="W7" s="1"/>
  <c r="W12" s="1"/>
  <c r="P5" s="1"/>
  <c r="P7" s="1"/>
  <c r="N5"/>
  <c r="N7" s="1"/>
  <c r="W10" i="7"/>
  <c r="J10"/>
  <c r="V10" s="1"/>
  <c r="W9"/>
  <c r="V9"/>
  <c r="J9"/>
  <c r="V8"/>
  <c r="J8"/>
  <c r="W8" s="1"/>
  <c r="J7"/>
  <c r="V7" s="1"/>
  <c r="N6"/>
  <c r="J6"/>
  <c r="W6" s="1"/>
  <c r="N4"/>
  <c r="W10" i="6"/>
  <c r="V10"/>
  <c r="J9"/>
  <c r="W9" s="1"/>
  <c r="J8"/>
  <c r="W8" s="1"/>
  <c r="W7"/>
  <c r="J7"/>
  <c r="V7" s="1"/>
  <c r="W6"/>
  <c r="V6"/>
  <c r="J6"/>
  <c r="J11" s="1"/>
  <c r="N4"/>
  <c r="W28" i="5"/>
  <c r="J28"/>
  <c r="V28" s="1"/>
  <c r="J27"/>
  <c r="W26"/>
  <c r="J26"/>
  <c r="V26" s="1"/>
  <c r="H24"/>
  <c r="J24" s="1"/>
  <c r="W23"/>
  <c r="J23"/>
  <c r="V23" s="1"/>
  <c r="V22"/>
  <c r="N22"/>
  <c r="R22" s="1"/>
  <c r="P24" s="1"/>
  <c r="J22"/>
  <c r="J29" s="1"/>
  <c r="N20"/>
  <c r="R20" s="1"/>
  <c r="W10"/>
  <c r="J10"/>
  <c r="V10" s="1"/>
  <c r="W9"/>
  <c r="V9"/>
  <c r="J9"/>
  <c r="V8"/>
  <c r="J8"/>
  <c r="W8" s="1"/>
  <c r="V7"/>
  <c r="J7"/>
  <c r="W7" s="1"/>
  <c r="N6"/>
  <c r="J6"/>
  <c r="W6" s="1"/>
  <c r="W11" s="1"/>
  <c r="P4" s="1"/>
  <c r="P6" s="1"/>
  <c r="N4"/>
  <c r="W50" i="4"/>
  <c r="V50"/>
  <c r="W49"/>
  <c r="V49"/>
  <c r="J44"/>
  <c r="W48" s="1"/>
  <c r="J43"/>
  <c r="J45" s="1"/>
  <c r="P41"/>
  <c r="P43" s="1"/>
  <c r="N41"/>
  <c r="R41" s="1"/>
  <c r="W35"/>
  <c r="V35"/>
  <c r="W27"/>
  <c r="J26"/>
  <c r="W33" s="1"/>
  <c r="J25"/>
  <c r="V32" s="1"/>
  <c r="J24"/>
  <c r="W31" s="1"/>
  <c r="R23"/>
  <c r="P25" s="1"/>
  <c r="Q23"/>
  <c r="J23"/>
  <c r="J32" s="1"/>
  <c r="R21"/>
  <c r="V11"/>
  <c r="J11"/>
  <c r="W11" s="1"/>
  <c r="J10"/>
  <c r="W10" s="1"/>
  <c r="W9"/>
  <c r="J9"/>
  <c r="V9" s="1"/>
  <c r="W8"/>
  <c r="V8"/>
  <c r="J8"/>
  <c r="W7"/>
  <c r="V7"/>
  <c r="J7"/>
  <c r="V6"/>
  <c r="J6"/>
  <c r="J12" s="1"/>
  <c r="N4"/>
  <c r="N6" s="1"/>
  <c r="J49" i="1"/>
  <c r="Q8" i="16" l="1"/>
  <c r="Q4"/>
  <c r="Q4" i="15"/>
  <c r="Q6"/>
  <c r="Q4" i="14"/>
  <c r="V64" i="13"/>
  <c r="V66"/>
  <c r="V68"/>
  <c r="V65"/>
  <c r="V67"/>
  <c r="V69"/>
  <c r="W55"/>
  <c r="P8" s="1"/>
  <c r="J55"/>
  <c r="V46"/>
  <c r="V47"/>
  <c r="V51"/>
  <c r="V50"/>
  <c r="J38"/>
  <c r="V30"/>
  <c r="V32"/>
  <c r="V31"/>
  <c r="V33"/>
  <c r="V13"/>
  <c r="V9"/>
  <c r="V15"/>
  <c r="W21"/>
  <c r="P4" s="1"/>
  <c r="V7"/>
  <c r="V8"/>
  <c r="V14"/>
  <c r="J21"/>
  <c r="W29"/>
  <c r="W38" s="1"/>
  <c r="P6" s="1"/>
  <c r="W63"/>
  <c r="P10" s="1"/>
  <c r="V6"/>
  <c r="W11" i="11"/>
  <c r="P4" s="1"/>
  <c r="P6" s="1"/>
  <c r="N6"/>
  <c r="V7"/>
  <c r="V8"/>
  <c r="J11"/>
  <c r="V6"/>
  <c r="R4" i="10"/>
  <c r="O6"/>
  <c r="R6" s="1"/>
  <c r="P8" s="1"/>
  <c r="Q4"/>
  <c r="Q6" s="1"/>
  <c r="W10" i="9"/>
  <c r="P4" s="1"/>
  <c r="P6" s="1"/>
  <c r="V6"/>
  <c r="V10" s="1"/>
  <c r="O4" s="1"/>
  <c r="J10"/>
  <c r="V8" i="8"/>
  <c r="J12"/>
  <c r="V7"/>
  <c r="V12" s="1"/>
  <c r="O5" s="1"/>
  <c r="W11" i="7"/>
  <c r="P4" s="1"/>
  <c r="P6" s="1"/>
  <c r="J11"/>
  <c r="V6"/>
  <c r="V11" s="1"/>
  <c r="O4" s="1"/>
  <c r="W7"/>
  <c r="W11" i="6"/>
  <c r="P4" s="1"/>
  <c r="P6" s="1"/>
  <c r="V9"/>
  <c r="N6"/>
  <c r="V8"/>
  <c r="V11" s="1"/>
  <c r="O4" s="1"/>
  <c r="W24" i="5"/>
  <c r="V24"/>
  <c r="V29"/>
  <c r="J11"/>
  <c r="V6"/>
  <c r="V11" s="1"/>
  <c r="O4" s="1"/>
  <c r="W22"/>
  <c r="W29" s="1"/>
  <c r="P20" s="1"/>
  <c r="P22" s="1"/>
  <c r="W6" i="4"/>
  <c r="W12" s="1"/>
  <c r="P4" s="1"/>
  <c r="P6" s="1"/>
  <c r="V10"/>
  <c r="V12" s="1"/>
  <c r="O4" s="1"/>
  <c r="V31"/>
  <c r="W32"/>
  <c r="W36" s="1"/>
  <c r="P21" s="1"/>
  <c r="P23" s="1"/>
  <c r="N43"/>
  <c r="R43" s="1"/>
  <c r="P45" s="1"/>
  <c r="W47"/>
  <c r="V47"/>
  <c r="V33"/>
  <c r="Q41"/>
  <c r="Q43" s="1"/>
  <c r="V48"/>
  <c r="V27"/>
  <c r="V36" s="1"/>
  <c r="J15" i="1"/>
  <c r="J65"/>
  <c r="J64"/>
  <c r="J63"/>
  <c r="J48"/>
  <c r="J47"/>
  <c r="J46"/>
  <c r="J31"/>
  <c r="J30"/>
  <c r="J29"/>
  <c r="J9"/>
  <c r="J8"/>
  <c r="J7"/>
  <c r="J6"/>
  <c r="V38" i="13" l="1"/>
  <c r="O6" s="1"/>
  <c r="R6" s="1"/>
  <c r="O10"/>
  <c r="R10" s="1"/>
  <c r="V55"/>
  <c r="O8" s="1"/>
  <c r="V21"/>
  <c r="O4" s="1"/>
  <c r="R4" s="1"/>
  <c r="V11" i="11"/>
  <c r="O4" s="1"/>
  <c r="R4" i="9"/>
  <c r="O6"/>
  <c r="R6" s="1"/>
  <c r="P8" s="1"/>
  <c r="Q4"/>
  <c r="Q6" s="1"/>
  <c r="R5" i="8"/>
  <c r="O7"/>
  <c r="R7" s="1"/>
  <c r="P9" s="1"/>
  <c r="Q5"/>
  <c r="Q7" s="1"/>
  <c r="R4" i="7"/>
  <c r="O6"/>
  <c r="R6" s="1"/>
  <c r="P8" s="1"/>
  <c r="Q4"/>
  <c r="Q6" s="1"/>
  <c r="O6" i="6"/>
  <c r="R6" s="1"/>
  <c r="P8" s="1"/>
  <c r="R4"/>
  <c r="Q4"/>
  <c r="Q6" s="1"/>
  <c r="R4" i="5"/>
  <c r="O6"/>
  <c r="R6" s="1"/>
  <c r="P8" s="1"/>
  <c r="Q20"/>
  <c r="Q22" s="1"/>
  <c r="Q4"/>
  <c r="Q6" s="1"/>
  <c r="O6" i="4"/>
  <c r="R6" s="1"/>
  <c r="P8" s="1"/>
  <c r="R4"/>
  <c r="Q4"/>
  <c r="Q6" s="1"/>
  <c r="J19" i="1"/>
  <c r="V19" s="1"/>
  <c r="J20"/>
  <c r="V20" s="1"/>
  <c r="J71"/>
  <c r="W71" s="1"/>
  <c r="J70"/>
  <c r="W70" s="1"/>
  <c r="J69"/>
  <c r="W69" s="1"/>
  <c r="J68"/>
  <c r="J67"/>
  <c r="W67" s="1"/>
  <c r="J66"/>
  <c r="V66" s="1"/>
  <c r="W65"/>
  <c r="W64"/>
  <c r="B64"/>
  <c r="B65" s="1"/>
  <c r="B66" s="1"/>
  <c r="B67" s="1"/>
  <c r="B68" s="1"/>
  <c r="B69" s="1"/>
  <c r="B70" s="1"/>
  <c r="B71" s="1"/>
  <c r="V63"/>
  <c r="J54"/>
  <c r="V54" s="1"/>
  <c r="J53"/>
  <c r="J52"/>
  <c r="V52" s="1"/>
  <c r="J51"/>
  <c r="J50"/>
  <c r="W50" s="1"/>
  <c r="W47"/>
  <c r="B47"/>
  <c r="B48" s="1"/>
  <c r="B49" s="1"/>
  <c r="B50" s="1"/>
  <c r="B51" s="1"/>
  <c r="B52" s="1"/>
  <c r="B53" s="1"/>
  <c r="B54" s="1"/>
  <c r="W46"/>
  <c r="J37"/>
  <c r="J36"/>
  <c r="W36" s="1"/>
  <c r="J35"/>
  <c r="V35" s="1"/>
  <c r="J34"/>
  <c r="W34" s="1"/>
  <c r="J33"/>
  <c r="W33" s="1"/>
  <c r="J32"/>
  <c r="W32" s="1"/>
  <c r="W30"/>
  <c r="B30"/>
  <c r="B31" s="1"/>
  <c r="B32" s="1"/>
  <c r="B33" s="1"/>
  <c r="B34" s="1"/>
  <c r="B35" s="1"/>
  <c r="B36" s="1"/>
  <c r="B37" s="1"/>
  <c r="W29"/>
  <c r="J18"/>
  <c r="W18" s="1"/>
  <c r="J17"/>
  <c r="V17" s="1"/>
  <c r="J16"/>
  <c r="J14"/>
  <c r="W14" s="1"/>
  <c r="V13"/>
  <c r="N10"/>
  <c r="R10" s="1"/>
  <c r="P12" s="1"/>
  <c r="W10"/>
  <c r="N8"/>
  <c r="W8"/>
  <c r="V7"/>
  <c r="B7"/>
  <c r="B8" s="1"/>
  <c r="B9" s="1"/>
  <c r="B10" s="1"/>
  <c r="B11" s="1"/>
  <c r="B12" s="1"/>
  <c r="B13" s="1"/>
  <c r="B14" s="1"/>
  <c r="B15" s="1"/>
  <c r="B16" s="1"/>
  <c r="B17" s="1"/>
  <c r="N6"/>
  <c r="N4"/>
  <c r="Q6" i="13" l="1"/>
  <c r="R8"/>
  <c r="Q8"/>
  <c r="Q4"/>
  <c r="R4" i="11"/>
  <c r="O6"/>
  <c r="R6" s="1"/>
  <c r="P8" s="1"/>
  <c r="Q4"/>
  <c r="Q6" s="1"/>
  <c r="W20" i="1"/>
  <c r="W19"/>
  <c r="V36"/>
  <c r="W66"/>
  <c r="W54"/>
  <c r="W37"/>
  <c r="V37"/>
  <c r="W53"/>
  <c r="V53"/>
  <c r="W17"/>
  <c r="V32"/>
  <c r="V67"/>
  <c r="V70"/>
  <c r="B18"/>
  <c r="B19" s="1"/>
  <c r="B20" s="1"/>
  <c r="W68"/>
  <c r="V68"/>
  <c r="W48"/>
  <c r="V48"/>
  <c r="V34"/>
  <c r="V64"/>
  <c r="V65"/>
  <c r="V71"/>
  <c r="V33"/>
  <c r="W35"/>
  <c r="V46"/>
  <c r="V47"/>
  <c r="V50"/>
  <c r="W63"/>
  <c r="J72"/>
  <c r="V69"/>
  <c r="W13"/>
  <c r="W12"/>
  <c r="V12"/>
  <c r="J21"/>
  <c r="W11"/>
  <c r="V11"/>
  <c r="W49"/>
  <c r="V49"/>
  <c r="W31"/>
  <c r="V31"/>
  <c r="W7"/>
  <c r="V14"/>
  <c r="V18"/>
  <c r="W6"/>
  <c r="V6"/>
  <c r="V8"/>
  <c r="V10"/>
  <c r="W15"/>
  <c r="V15"/>
  <c r="W16"/>
  <c r="V16"/>
  <c r="J55"/>
  <c r="V29"/>
  <c r="V30"/>
  <c r="J38"/>
  <c r="W52"/>
  <c r="W51"/>
  <c r="V51"/>
  <c r="V38" l="1"/>
  <c r="O6" s="1"/>
  <c r="R6" s="1"/>
  <c r="V55"/>
  <c r="O8" s="1"/>
  <c r="R8" s="1"/>
  <c r="V72"/>
  <c r="W72"/>
  <c r="W55"/>
  <c r="P8" s="1"/>
  <c r="W38"/>
  <c r="P6" s="1"/>
  <c r="V9"/>
  <c r="V21" s="1"/>
  <c r="O4" s="1"/>
  <c r="R4" s="1"/>
  <c r="W9"/>
  <c r="W21" s="1"/>
  <c r="P4" s="1"/>
  <c r="Q6" l="1"/>
  <c r="Q8"/>
  <c r="Q4"/>
</calcChain>
</file>

<file path=xl/sharedStrings.xml><?xml version="1.0" encoding="utf-8"?>
<sst xmlns="http://schemas.openxmlformats.org/spreadsheetml/2006/main" count="1386" uniqueCount="282">
  <si>
    <t>Back</t>
  </si>
  <si>
    <t xml:space="preserve">         </t>
  </si>
  <si>
    <t>Winnes Capital Line</t>
  </si>
  <si>
    <t>CALLS DETAILS</t>
  </si>
  <si>
    <t>TOTAL CALLS</t>
  </si>
  <si>
    <t>TGT HIT</t>
  </si>
  <si>
    <t>SL HIT</t>
  </si>
  <si>
    <t>BE EXIT</t>
  </si>
  <si>
    <t>ACCURACY</t>
  </si>
  <si>
    <t>Sr.</t>
  </si>
  <si>
    <t>DATE</t>
  </si>
  <si>
    <t>BUY/SELL</t>
  </si>
  <si>
    <t>SCRIPTS</t>
  </si>
  <si>
    <t>ENTRYLEVEL</t>
  </si>
  <si>
    <t>EXITLEVEL</t>
  </si>
  <si>
    <t>TOTALPOINTS</t>
  </si>
  <si>
    <t>PROFIT</t>
  </si>
  <si>
    <t xml:space="preserve"> </t>
  </si>
  <si>
    <t>Accuracy of the Month</t>
  </si>
  <si>
    <t>www.winnerscapitalline.com</t>
  </si>
  <si>
    <t>Total</t>
  </si>
  <si>
    <t>LOT SIZE</t>
  </si>
  <si>
    <t xml:space="preserve">FINNIFTY HERO-ZERO CALL   </t>
  </si>
  <si>
    <t>INDEX OPTION HERO-ZERO CALL PER 2 LOT</t>
  </si>
  <si>
    <t>SENSEX HERO-ZERO CALL  PER 2 LOT</t>
  </si>
  <si>
    <t>INDEX OPTION</t>
  </si>
  <si>
    <t>FINNIFTY</t>
  </si>
  <si>
    <t>SENSEX</t>
  </si>
  <si>
    <t>MIDCPNIFTY</t>
  </si>
  <si>
    <t>↓↓↓↓↓</t>
  </si>
  <si>
    <t>Click any Month</t>
  </si>
  <si>
    <t>Year</t>
  </si>
  <si>
    <t>Month</t>
  </si>
  <si>
    <t>September</t>
  </si>
  <si>
    <t>October</t>
  </si>
  <si>
    <t>November</t>
  </si>
  <si>
    <t>December</t>
  </si>
  <si>
    <t xml:space="preserve">BUY </t>
  </si>
  <si>
    <t>BANKNIFTY 44200 PE</t>
  </si>
  <si>
    <t>BUY</t>
  </si>
  <si>
    <t>NIFTY 19600 CE</t>
  </si>
  <si>
    <t>BANKNIFTY 45600 PE</t>
  </si>
  <si>
    <t>BANKNIFTY 46000 CE</t>
  </si>
  <si>
    <t>NIFTY 20050 PE</t>
  </si>
  <si>
    <t>BANKNIFTY 45200 PE</t>
  </si>
  <si>
    <t>BANKNIFTY 45400 PE</t>
  </si>
  <si>
    <t>FINNIFTY 19750 PE</t>
  </si>
  <si>
    <t>FINNIFTY 20300 CE</t>
  </si>
  <si>
    <t>FINNIFTY 20400 CE</t>
  </si>
  <si>
    <t>MIDCPNIFTY 8950 PE</t>
  </si>
  <si>
    <t>MIDCPNIFTY 9200 CE</t>
  </si>
  <si>
    <t>MIDCPNIFTY 9150 CE</t>
  </si>
  <si>
    <t>MIDCPNIFTY HERO-ZERO CALL PER 1 LOT</t>
  </si>
  <si>
    <t>SENSEX  66700 CE</t>
  </si>
  <si>
    <t>SENSEX 67400 PE</t>
  </si>
  <si>
    <t>SENSEX 67700 PE</t>
  </si>
  <si>
    <t>NIFTY 19750 PE</t>
  </si>
  <si>
    <t>SENSEX 66500 CE</t>
  </si>
  <si>
    <t>SENSEX 66100 PE</t>
  </si>
  <si>
    <t>MIDCPNIFTY 9150 PE</t>
  </si>
  <si>
    <t>FINNIFTY 19800 CE</t>
  </si>
  <si>
    <t>NIFTY 19600 PE</t>
  </si>
  <si>
    <t>BANKNIFTY 44100 PE</t>
  </si>
  <si>
    <t>SENSEX 65500 PE</t>
  </si>
  <si>
    <t>MIDCPNIFTY 9050 PE</t>
  </si>
  <si>
    <t>PERFORMANCE OF FINNIFTY HERO - ZERO CALL</t>
  </si>
  <si>
    <t>FINNIFTY CALLS</t>
  </si>
  <si>
    <t>ENTRY</t>
  </si>
  <si>
    <t>EXIT</t>
  </si>
  <si>
    <t>POINTS</t>
  </si>
  <si>
    <t>QTY</t>
  </si>
  <si>
    <t>FINNIFTY 20300 PE</t>
  </si>
  <si>
    <t>TOTAL</t>
  </si>
  <si>
    <t>FINNIFTY 20150 CE</t>
  </si>
  <si>
    <t>FINNIFTY 20100 CE</t>
  </si>
  <si>
    <t>FINNIFTY 19600 CE</t>
  </si>
  <si>
    <t>FINNIFTY 19600 PE</t>
  </si>
  <si>
    <t>PERFORMANCE OF INDEX  HERO - ZERO CALL</t>
  </si>
  <si>
    <t>INDEX CALLS</t>
  </si>
  <si>
    <t>NIFTY 19300 PE</t>
  </si>
  <si>
    <t>BANKNIFTY 44800 CE</t>
  </si>
  <si>
    <t>BANKNIFTY 43800 PE</t>
  </si>
  <si>
    <t>NIFTY 19400 PE</t>
  </si>
  <si>
    <t>BANKNIFTY 44500 PE</t>
  </si>
  <si>
    <t>NIFTY 19250 PE</t>
  </si>
  <si>
    <t>BANKNIFTY 43900 PE</t>
  </si>
  <si>
    <t>PERFORMANCE OF MIDCAP NIFTY  HERO - ZERO CALL</t>
  </si>
  <si>
    <t>MIDCPNIFTY CALLS</t>
  </si>
  <si>
    <t>MIDCPNIFTY 8600 CE</t>
  </si>
  <si>
    <t>MIDCPNIFTY 8750 PE</t>
  </si>
  <si>
    <t>FINNIFTY 20400 PE</t>
  </si>
  <si>
    <t>FINNIFTY 20600 CE</t>
  </si>
  <si>
    <t>FINNIFTY 20100 PE</t>
  </si>
  <si>
    <t>FINNIFTY 20250 PE</t>
  </si>
  <si>
    <t>PERFORMANCE OF INDEX HERO - ZERO CALL</t>
  </si>
  <si>
    <t>NIFTY 19500 CE</t>
  </si>
  <si>
    <t>BANKNIFTY 45400 CE</t>
  </si>
  <si>
    <t>NIFTY 19500 PE</t>
  </si>
  <si>
    <t>BANKNIFTY 46200 CE</t>
  </si>
  <si>
    <t>BANKNIFTY 46400 CE</t>
  </si>
  <si>
    <t>NIFTY 19700 PE</t>
  </si>
  <si>
    <t>BANKNIFTY 45500 PE</t>
  </si>
  <si>
    <t>FINNIFTY 19450 PE</t>
  </si>
  <si>
    <t>FINNIFTY 19400 CE</t>
  </si>
  <si>
    <t>FINNIFTY 19650 PE</t>
  </si>
  <si>
    <t>FINNIFTY 19250 PE</t>
  </si>
  <si>
    <t>FINNIFTY 19400 PE</t>
  </si>
  <si>
    <t>FINNIFTY 19500 CE</t>
  </si>
  <si>
    <t>FINNIFTY 19550 CE</t>
  </si>
  <si>
    <t>FINNIFTY 18100 PE</t>
  </si>
  <si>
    <t>FINNIFTY 18550 CE</t>
  </si>
  <si>
    <t>FINNIFTY 18850 PE</t>
  </si>
  <si>
    <t>FINNIFTY 18800 PE</t>
  </si>
  <si>
    <t>FINNIFTY 19000 CE</t>
  </si>
  <si>
    <t>FINNIFTY 18400 PE</t>
  </si>
  <si>
    <t>FINNIFTY 17450 PE</t>
  </si>
  <si>
    <t>FINNIFTY 17700 PE</t>
  </si>
  <si>
    <t>FINNIFTY 17650 PE</t>
  </si>
  <si>
    <t>FINNIFTY 18350 CE</t>
  </si>
  <si>
    <t>FINNIFTY 18450 CE</t>
  </si>
  <si>
    <t>FINNIFTY 18300 CE</t>
  </si>
  <si>
    <t>FINNIFTY 18050 CE</t>
  </si>
  <si>
    <t>FINNIFTY 19200 CE</t>
  </si>
  <si>
    <t>FINNIFTY 18500 PE</t>
  </si>
  <si>
    <t>FINNIFTY 18600 PE</t>
  </si>
  <si>
    <t>FINNIFTY 18900 PE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</si>
  <si>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</si>
  <si>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</si>
  <si>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</si>
  <si>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</si>
  <si>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</si>
  <si>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</si>
  <si>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</si>
  <si>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</si>
  <si>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SENSEX 66000 CE</t>
  </si>
  <si>
    <t>SENSEX 65900 PE</t>
  </si>
  <si>
    <t>SENSEX 66300 PE</t>
  </si>
  <si>
    <t>BANKEX 49800 CE</t>
  </si>
  <si>
    <t>SENSEX 65300 PE</t>
  </si>
  <si>
    <t>SENSEX 65400 PE</t>
  </si>
  <si>
    <t>BANKEX 49000 PE</t>
  </si>
  <si>
    <t>SENSEX 63400 PE</t>
  </si>
  <si>
    <t>SENSEX 63900 CE</t>
  </si>
  <si>
    <t>BANKEX 48500 CE</t>
  </si>
  <si>
    <t>BANKNIFTY 44500 CE</t>
  </si>
  <si>
    <t>NIFTY 19800 CE</t>
  </si>
  <si>
    <t>NIFTY 19650 CE</t>
  </si>
  <si>
    <t>BANKNIFTY 42000 PE</t>
  </si>
  <si>
    <t>NIFTY 18850 PE</t>
  </si>
  <si>
    <t>FINNIFTY 19950 CE</t>
  </si>
  <si>
    <t>MIDCPNIFTY 9000 CE</t>
  </si>
  <si>
    <t>MIDCPNIFTY 9175 PE</t>
  </si>
  <si>
    <t>MIDCPNIFTY 8900 PE</t>
  </si>
  <si>
    <t>MIDCPNIFTY 8700 CE</t>
  </si>
  <si>
    <t>BANKNIFTY 42600 PE</t>
  </si>
  <si>
    <t>ENTRY LEVEL</t>
  </si>
  <si>
    <t>EXIT LEVEL</t>
  </si>
  <si>
    <t>TOTAL POINTS</t>
  </si>
  <si>
    <t>NIFTY 19050 PE</t>
  </si>
  <si>
    <t>SENSEX 64600 CE</t>
  </si>
  <si>
    <t>SENSEX 64500 CE</t>
  </si>
  <si>
    <t>BANKEX 49100 PE</t>
  </si>
  <si>
    <t>BANKEX 49300 CE</t>
  </si>
  <si>
    <t>MIDCPNIFTY 8950 CE</t>
  </si>
  <si>
    <t>FINNIFTY 19350 PE</t>
  </si>
  <si>
    <t>BANKNIFTY43700 CE</t>
  </si>
  <si>
    <t>NIFTY 19450 CE</t>
  </si>
  <si>
    <t>NIFTY 19450 PE</t>
  </si>
  <si>
    <t>SENSEX 64800 PE</t>
  </si>
  <si>
    <t>BANKEX 49400 CE</t>
  </si>
  <si>
    <t>MIDCPNIFTY 9475 PE</t>
  </si>
  <si>
    <t>BANKNIFTY 43400 PE</t>
  </si>
  <si>
    <t>NIFTY 19800 PE</t>
  </si>
  <si>
    <t>SENSEX 66100 CE</t>
  </si>
  <si>
    <t>SENSEX 66000 PE</t>
  </si>
  <si>
    <t>MIDCPNIFTY 9475 CE</t>
  </si>
  <si>
    <t>FINNIFTY 19650 CE</t>
  </si>
  <si>
    <t xml:space="preserve">FINNIFTY HERO-ZERO CALL  PER 2 LOT </t>
  </si>
  <si>
    <t>SENSEX 67600 CE</t>
  </si>
  <si>
    <t>BANKEX 52000 CE</t>
  </si>
  <si>
    <t>MIDCPNIFTY 9900 PE</t>
  </si>
  <si>
    <t>FINNIFTY 21150 CE</t>
  </si>
  <si>
    <t>BANKNIFTY 46700 PE</t>
  </si>
  <si>
    <t>NIFTY 20900 CE</t>
  </si>
  <si>
    <t>SENSEX 69900 CE</t>
  </si>
  <si>
    <t>SENSEX 69700 CE</t>
  </si>
  <si>
    <t>BANKEX 53600 CE</t>
  </si>
  <si>
    <t>MIDCPNIFTY 10000 CE</t>
  </si>
  <si>
    <t>BANKNIFTY 46900 PE</t>
  </si>
  <si>
    <t>BANKNIFTY 47000 CE</t>
  </si>
  <si>
    <t>NIFTY 21200 CE</t>
  </si>
  <si>
    <t>SENSEX 71100 CE</t>
  </si>
  <si>
    <t>FINNIFTY 21200 PE</t>
  </si>
  <si>
    <t>BANKEX 54000 PE</t>
  </si>
  <si>
    <t>FINNIFTY 21450 CE</t>
  </si>
  <si>
    <t>BANKNIFTY 47800 PE</t>
  </si>
  <si>
    <t>NIFTY 21250 CE</t>
  </si>
  <si>
    <t>SENSEX 71300 CE</t>
  </si>
  <si>
    <t>BANKEX 53400 PE</t>
  </si>
  <si>
    <t>SENSEX 70700 PE</t>
  </si>
  <si>
    <t>MIDCPNIFTY 10300 CE</t>
  </si>
  <si>
    <t>MIDCPNIFTY  10250 CE</t>
  </si>
  <si>
    <t>FINNIFTY 21250 CE</t>
  </si>
  <si>
    <t>BANKNIFTY 48600  CE</t>
  </si>
  <si>
    <t>BANKNIFTY 48700 CE</t>
  </si>
  <si>
    <t>NIFTY 21800 CE</t>
  </si>
  <si>
    <t>SENSEX 72100 PE</t>
  </si>
  <si>
    <t>BANKEX 54500 CE</t>
  </si>
  <si>
    <t>MIDCPNIFTY 10425 CE</t>
  </si>
  <si>
    <t>FINNIFTY 21350 PE</t>
  </si>
  <si>
    <t>BANKNIFTY 47700 CE</t>
  </si>
  <si>
    <t>NIFTY 21650 CE</t>
  </si>
  <si>
    <t>SENSEX 72300 CE</t>
  </si>
  <si>
    <t>SENSEX 72000 CE</t>
  </si>
  <si>
    <t>MIDCPNIFTY 10450 PE</t>
  </si>
  <si>
    <t>BANKEX 53800 PE</t>
  </si>
  <si>
    <t>BANKNIFTY 47100 PE</t>
  </si>
  <si>
    <t>NIFTY 21650 PE</t>
  </si>
  <si>
    <t>SENSEX 72500 CE</t>
  </si>
  <si>
    <t>MIDCPNIFTY 10600 CE</t>
  </si>
  <si>
    <t>FINNIFTY 21450 PE</t>
  </si>
  <si>
    <t>BANKEX 54300 CE</t>
  </si>
  <si>
    <t>BANKNIFTY 46000 PE</t>
  </si>
  <si>
    <t>NIFTY 21400 PUT</t>
  </si>
  <si>
    <t>SENSEX 72100 CE</t>
  </si>
  <si>
    <t>SENSEX 71600 PE</t>
  </si>
  <si>
    <t>MIDCPNIFTY  10650 CE</t>
  </si>
  <si>
    <t>BANKEX 52500 CE</t>
  </si>
  <si>
    <t>FINNIFTY 20150 PE</t>
  </si>
  <si>
    <t>SENSEX 69800  PE</t>
  </si>
  <si>
    <t>BANKNIFTY 44100  PE</t>
  </si>
  <si>
    <t>SENSEX 71000 CE</t>
  </si>
  <si>
    <t>SENSEX 70600 CE</t>
  </si>
  <si>
    <t>MIDCPNIFTY 10625 CE</t>
  </si>
  <si>
    <t>BANKEX 51800 CE</t>
  </si>
  <si>
    <t>FINNIFTY 20350 CE</t>
  </si>
  <si>
    <t>BANKNIFTY 46100 CE</t>
  </si>
  <si>
    <t>NIFTY 21900 CE</t>
  </si>
  <si>
    <t>SENSEX 71900 PE</t>
  </si>
  <si>
    <t>MIDCPNIFTY 10800  CE</t>
  </si>
  <si>
    <t>NIFTY 21700 PE</t>
  </si>
  <si>
    <t>SENSEX 71900 CE</t>
  </si>
  <si>
    <t>SENSEX 71600 CE</t>
  </si>
  <si>
    <t>BANKEX 51000 PE</t>
  </si>
  <si>
    <t>MIDCPNIFTY 10700 PE</t>
  </si>
  <si>
    <t>BANKNIFTY 45700 CE</t>
  </si>
  <si>
    <t>NIFTY 21800 PUT</t>
  </si>
  <si>
    <t>SENSEX 72700 CE</t>
  </si>
  <si>
    <t>SENSEX 72400 CE</t>
  </si>
  <si>
    <t>MIDCPNIFTY 11050 CE</t>
  </si>
  <si>
    <t>BANKEX 53100 CE</t>
  </si>
  <si>
    <t>FINNIFTY 20800 CE</t>
  </si>
  <si>
    <t>BANKNIFTY 47300 CE</t>
  </si>
  <si>
    <t>SENSEX 73400 CE</t>
  </si>
  <si>
    <t>NIFTY 22050 PE</t>
  </si>
  <si>
    <t>NIFTY 219800 PE</t>
  </si>
  <si>
    <t>MIDCPNIFTY  10750 PE</t>
  </si>
  <si>
    <t>FINNIFTY 20500 PE</t>
  </si>
  <si>
    <t>BANKNIFTY 46300 CE</t>
  </si>
  <si>
    <t>NIFTY 21900 PE</t>
  </si>
  <si>
    <t>SENSEX 73800 CE</t>
  </si>
  <si>
    <t>MIDCPNIFTY 11000  CE</t>
  </si>
  <si>
    <t>BANKEX 53800 CE</t>
  </si>
  <si>
    <t>FINNIFTY 20950 CE</t>
  </si>
  <si>
    <t>FINNIFTY 20900 PE</t>
  </si>
  <si>
    <t>BANKNIFTY 48200 CE</t>
  </si>
  <si>
    <t>SENSEX 74200 CE</t>
  </si>
  <si>
    <t>NIFTY 22500 CE</t>
  </si>
  <si>
    <t>MIDCPNIFTY 10875 PE</t>
  </si>
  <si>
    <t>FINNIFTY 20900 CE</t>
  </si>
  <si>
    <t>BANKNIFTY 47000 PE</t>
  </si>
  <si>
    <t>NIFTY 22150 CE</t>
  </si>
  <si>
    <t>SENSEX 72300 PE</t>
  </si>
  <si>
    <t>BANKEX 53000 CE</t>
  </si>
  <si>
    <t>MIDCPNIFTY 10450 CE</t>
  </si>
  <si>
    <t>BANKNIFTY 46300 PE</t>
  </si>
  <si>
    <t>NIFTY 22000 CE</t>
  </si>
  <si>
    <t>MIDCPNIFTY  10400 CE</t>
  </si>
  <si>
    <t>BANKEX 52800 PE</t>
  </si>
  <si>
    <t>SENSEX 72900 CE</t>
  </si>
  <si>
    <t>FINNIFTY 20750 CE</t>
  </si>
  <si>
    <t>NIFTY 22450 CE</t>
  </si>
</sst>
</file>

<file path=xl/styles.xml><?xml version="1.0" encoding="utf-8"?>
<styleSheet xmlns="http://schemas.openxmlformats.org/spreadsheetml/2006/main">
  <numFmts count="3">
    <numFmt numFmtId="164" formatCode="0_ ;[Red]\-0\ "/>
    <numFmt numFmtId="165" formatCode="[$-409]d/mmm/yy;@"/>
    <numFmt numFmtId="166" formatCode="[$-409]mmmm/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20"/>
      <color theme="0"/>
      <name val="Calibri"/>
      <family val="2"/>
    </font>
    <font>
      <b/>
      <sz val="20"/>
      <color indexed="9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8"/>
      <color rgb="FF00B050"/>
      <name val="Calibri"/>
      <family val="2"/>
      <scheme val="minor"/>
    </font>
    <font>
      <b/>
      <sz val="36"/>
      <name val="Calibri"/>
      <family val="2"/>
      <scheme val="minor"/>
    </font>
    <font>
      <b/>
      <u/>
      <sz val="18"/>
      <color theme="10"/>
      <name val="Calibri"/>
      <family val="2"/>
    </font>
    <font>
      <b/>
      <sz val="18"/>
      <name val="Calibri"/>
      <family val="2"/>
      <scheme val="minor"/>
    </font>
    <font>
      <b/>
      <sz val="72"/>
      <color rgb="FFFF0000"/>
      <name val="Calibri"/>
      <family val="2"/>
      <scheme val="minor"/>
    </font>
    <font>
      <b/>
      <sz val="70"/>
      <color rgb="FFFF0000"/>
      <name val="Calibri"/>
      <family val="2"/>
      <scheme val="minor"/>
    </font>
    <font>
      <b/>
      <sz val="28"/>
      <color rgb="FFFFC000"/>
      <name val="Calibri"/>
      <family val="2"/>
    </font>
    <font>
      <b/>
      <sz val="26"/>
      <color rgb="FFFFC000"/>
      <name val="Calibri"/>
      <family val="2"/>
      <scheme val="minor"/>
    </font>
    <font>
      <b/>
      <sz val="28"/>
      <color rgb="FFFFC000"/>
      <name val="Calibri"/>
      <family val="2"/>
      <scheme val="minor"/>
    </font>
    <font>
      <u/>
      <sz val="11"/>
      <color theme="1"/>
      <name val="Calibri"/>
      <family val="2"/>
    </font>
    <font>
      <u/>
      <sz val="18"/>
      <color theme="10"/>
      <name val="Calibri"/>
      <family val="2"/>
    </font>
    <font>
      <b/>
      <sz val="1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40">
    <xf numFmtId="0" fontId="0" fillId="0" borderId="0" xfId="0"/>
    <xf numFmtId="0" fontId="0" fillId="2" borderId="1" xfId="0" applyFill="1" applyBorder="1" applyAlignment="1">
      <alignment shrinkToFit="1"/>
    </xf>
    <xf numFmtId="0" fontId="0" fillId="2" borderId="2" xfId="0" applyNumberFormat="1" applyFill="1" applyBorder="1" applyAlignment="1">
      <alignment shrinkToFit="1"/>
    </xf>
    <xf numFmtId="0" fontId="0" fillId="2" borderId="2" xfId="0" applyFill="1" applyBorder="1" applyAlignment="1">
      <alignment shrinkToFit="1"/>
    </xf>
    <xf numFmtId="1" fontId="0" fillId="2" borderId="2" xfId="0" applyNumberFormat="1" applyFill="1" applyBorder="1" applyAlignment="1">
      <alignment shrinkToFit="1"/>
    </xf>
    <xf numFmtId="0" fontId="0" fillId="2" borderId="3" xfId="0" applyFill="1" applyBorder="1" applyAlignment="1">
      <alignment shrinkToFit="1"/>
    </xf>
    <xf numFmtId="0" fontId="0" fillId="3" borderId="0" xfId="0" applyFill="1"/>
    <xf numFmtId="0" fontId="5" fillId="4" borderId="4" xfId="2" applyFont="1" applyFill="1" applyBorder="1" applyAlignment="1" applyProtection="1">
      <alignment horizontal="center" vertical="center"/>
    </xf>
    <xf numFmtId="0" fontId="0" fillId="2" borderId="5" xfId="0" applyFill="1" applyBorder="1" applyAlignment="1">
      <alignment shrinkToFit="1"/>
    </xf>
    <xf numFmtId="0" fontId="0" fillId="2" borderId="9" xfId="0" applyFill="1" applyBorder="1" applyAlignment="1">
      <alignment shrinkToFit="1"/>
    </xf>
    <xf numFmtId="0" fontId="10" fillId="10" borderId="10" xfId="0" applyNumberFormat="1" applyFont="1" applyFill="1" applyBorder="1" applyAlignment="1">
      <alignment horizontal="center" shrinkToFit="1"/>
    </xf>
    <xf numFmtId="49" fontId="10" fillId="10" borderId="11" xfId="0" applyNumberFormat="1" applyFont="1" applyFill="1" applyBorder="1" applyAlignment="1">
      <alignment horizontal="center" shrinkToFit="1"/>
    </xf>
    <xf numFmtId="0" fontId="11" fillId="10" borderId="11" xfId="0" applyFont="1" applyFill="1" applyBorder="1" applyAlignment="1">
      <alignment horizontal="center" shrinkToFit="1"/>
    </xf>
    <xf numFmtId="0" fontId="10" fillId="10" borderId="11" xfId="0" applyFont="1" applyFill="1" applyBorder="1" applyAlignment="1">
      <alignment horizontal="center" shrinkToFit="1"/>
    </xf>
    <xf numFmtId="1" fontId="10" fillId="10" borderId="11" xfId="0" applyNumberFormat="1" applyFont="1" applyFill="1" applyBorder="1" applyAlignment="1">
      <alignment horizontal="left" shrinkToFit="1"/>
    </xf>
    <xf numFmtId="1" fontId="10" fillId="10" borderId="12" xfId="0" applyNumberFormat="1" applyFont="1" applyFill="1" applyBorder="1" applyAlignment="1">
      <alignment horizontal="center" shrinkToFit="1"/>
    </xf>
    <xf numFmtId="0" fontId="0" fillId="3" borderId="0" xfId="0" applyFill="1" applyAlignment="1">
      <alignment shrinkToFit="1"/>
    </xf>
    <xf numFmtId="0" fontId="0" fillId="0" borderId="21" xfId="0" applyNumberFormat="1" applyBorder="1" applyAlignment="1">
      <alignment horizontal="center" shrinkToFit="1"/>
    </xf>
    <xf numFmtId="1" fontId="0" fillId="0" borderId="22" xfId="0" applyNumberFormat="1" applyBorder="1" applyAlignment="1">
      <alignment horizontal="center" shrinkToFit="1"/>
    </xf>
    <xf numFmtId="0" fontId="0" fillId="0" borderId="22" xfId="0" applyNumberFormat="1" applyBorder="1" applyAlignment="1">
      <alignment horizontal="center" shrinkToFit="1"/>
    </xf>
    <xf numFmtId="0" fontId="0" fillId="0" borderId="23" xfId="0" applyNumberFormat="1" applyBorder="1" applyAlignment="1">
      <alignment horizontal="center" shrinkToFit="1"/>
    </xf>
    <xf numFmtId="164" fontId="0" fillId="0" borderId="23" xfId="0" applyNumberFormat="1" applyBorder="1" applyAlignment="1">
      <alignment horizontal="center" shrinkToFit="1"/>
    </xf>
    <xf numFmtId="1" fontId="0" fillId="0" borderId="23" xfId="0" applyNumberFormat="1" applyBorder="1" applyAlignment="1">
      <alignment horizontal="center" shrinkToFit="1"/>
    </xf>
    <xf numFmtId="0" fontId="0" fillId="0" borderId="28" xfId="0" applyNumberFormat="1" applyBorder="1" applyAlignment="1">
      <alignment horizontal="center" shrinkToFit="1"/>
    </xf>
    <xf numFmtId="14" fontId="0" fillId="0" borderId="23" xfId="0" applyNumberFormat="1" applyBorder="1" applyAlignment="1">
      <alignment horizontal="center" shrinkToFit="1"/>
    </xf>
    <xf numFmtId="0" fontId="0" fillId="0" borderId="39" xfId="0" applyNumberFormat="1" applyBorder="1" applyAlignment="1">
      <alignment horizontal="center" shrinkToFit="1"/>
    </xf>
    <xf numFmtId="1" fontId="0" fillId="0" borderId="40" xfId="0" applyNumberFormat="1" applyBorder="1" applyAlignment="1">
      <alignment horizontal="center" shrinkToFit="1"/>
    </xf>
    <xf numFmtId="164" fontId="0" fillId="0" borderId="40" xfId="0" applyNumberFormat="1" applyBorder="1" applyAlignment="1">
      <alignment horizontal="center" shrinkToFit="1"/>
    </xf>
    <xf numFmtId="0" fontId="15" fillId="6" borderId="29" xfId="0" applyFont="1" applyFill="1" applyBorder="1" applyAlignment="1">
      <alignment horizontal="center" shrinkToFit="1"/>
    </xf>
    <xf numFmtId="1" fontId="15" fillId="6" borderId="29" xfId="0" applyNumberFormat="1" applyFont="1" applyFill="1" applyBorder="1" applyAlignment="1">
      <alignment horizontal="center" shrinkToFit="1"/>
    </xf>
    <xf numFmtId="0" fontId="0" fillId="2" borderId="34" xfId="0" applyFill="1" applyBorder="1" applyAlignment="1">
      <alignment shrinkToFit="1"/>
    </xf>
    <xf numFmtId="0" fontId="0" fillId="2" borderId="35" xfId="0" applyNumberFormat="1" applyFill="1" applyBorder="1" applyAlignment="1">
      <alignment shrinkToFit="1"/>
    </xf>
    <xf numFmtId="0" fontId="0" fillId="2" borderId="35" xfId="0" applyFill="1" applyBorder="1" applyAlignment="1">
      <alignment shrinkToFit="1"/>
    </xf>
    <xf numFmtId="1" fontId="0" fillId="2" borderId="35" xfId="0" applyNumberFormat="1" applyFill="1" applyBorder="1" applyAlignment="1">
      <alignment shrinkToFit="1"/>
    </xf>
    <xf numFmtId="0" fontId="0" fillId="2" borderId="38" xfId="0" applyFill="1" applyBorder="1" applyAlignment="1">
      <alignment shrinkToFit="1"/>
    </xf>
    <xf numFmtId="0" fontId="0" fillId="3" borderId="0" xfId="0" applyNumberFormat="1" applyFill="1" applyAlignment="1">
      <alignment shrinkToFit="1"/>
    </xf>
    <xf numFmtId="1" fontId="0" fillId="3" borderId="0" xfId="0" applyNumberFormat="1" applyFill="1" applyAlignment="1">
      <alignment shrinkToFit="1"/>
    </xf>
    <xf numFmtId="0" fontId="0" fillId="3" borderId="0" xfId="0" applyFill="1" applyAlignment="1">
      <alignment horizontal="center" shrinkToFit="1"/>
    </xf>
    <xf numFmtId="0" fontId="0" fillId="2" borderId="5" xfId="0" applyFill="1" applyBorder="1" applyAlignment="1">
      <alignment horizontal="center" shrinkToFit="1"/>
    </xf>
    <xf numFmtId="1" fontId="10" fillId="10" borderId="11" xfId="0" applyNumberFormat="1" applyFont="1" applyFill="1" applyBorder="1" applyAlignment="1">
      <alignment horizontal="center" shrinkToFit="1"/>
    </xf>
    <xf numFmtId="0" fontId="0" fillId="2" borderId="9" xfId="0" applyFill="1" applyBorder="1" applyAlignment="1">
      <alignment horizontal="center" shrinkToFit="1"/>
    </xf>
    <xf numFmtId="1" fontId="0" fillId="0" borderId="41" xfId="0" applyNumberFormat="1" applyBorder="1" applyAlignment="1">
      <alignment horizontal="center" shrinkToFit="1"/>
    </xf>
    <xf numFmtId="1" fontId="0" fillId="0" borderId="42" xfId="0" applyNumberFormat="1" applyBorder="1" applyAlignment="1">
      <alignment horizontal="center" shrinkToFit="1"/>
    </xf>
    <xf numFmtId="1" fontId="0" fillId="0" borderId="43" xfId="0" applyNumberFormat="1" applyBorder="1" applyAlignment="1">
      <alignment horizontal="center" shrinkToFit="1"/>
    </xf>
    <xf numFmtId="0" fontId="10" fillId="10" borderId="44" xfId="0" applyNumberFormat="1" applyFont="1" applyFill="1" applyBorder="1" applyAlignment="1">
      <alignment horizontal="center" shrinkToFit="1"/>
    </xf>
    <xf numFmtId="49" fontId="10" fillId="10" borderId="45" xfId="0" applyNumberFormat="1" applyFont="1" applyFill="1" applyBorder="1" applyAlignment="1">
      <alignment horizontal="center" shrinkToFit="1"/>
    </xf>
    <xf numFmtId="0" fontId="11" fillId="10" borderId="45" xfId="0" applyFont="1" applyFill="1" applyBorder="1" applyAlignment="1">
      <alignment horizontal="center" shrinkToFit="1"/>
    </xf>
    <xf numFmtId="0" fontId="10" fillId="10" borderId="45" xfId="0" applyFont="1" applyFill="1" applyBorder="1" applyAlignment="1">
      <alignment horizontal="center" shrinkToFit="1"/>
    </xf>
    <xf numFmtId="1" fontId="10" fillId="10" borderId="45" xfId="0" applyNumberFormat="1" applyFont="1" applyFill="1" applyBorder="1" applyAlignment="1">
      <alignment horizontal="center" shrinkToFit="1"/>
    </xf>
    <xf numFmtId="1" fontId="10" fillId="10" borderId="46" xfId="0" applyNumberFormat="1" applyFont="1" applyFill="1" applyBorder="1" applyAlignment="1">
      <alignment horizontal="center" shrinkToFit="1"/>
    </xf>
    <xf numFmtId="0" fontId="0" fillId="0" borderId="18" xfId="0" applyNumberFormat="1" applyBorder="1" applyAlignment="1">
      <alignment horizontal="center" shrinkToFit="1"/>
    </xf>
    <xf numFmtId="0" fontId="10" fillId="10" borderId="11" xfId="0" applyFont="1" applyFill="1" applyBorder="1" applyAlignment="1">
      <alignment horizontal="center" vertical="center" shrinkToFit="1"/>
    </xf>
    <xf numFmtId="164" fontId="0" fillId="0" borderId="22" xfId="0" applyNumberFormat="1" applyBorder="1" applyAlignment="1">
      <alignment horizontal="center" shrinkToFit="1"/>
    </xf>
    <xf numFmtId="0" fontId="0" fillId="0" borderId="40" xfId="0" applyNumberFormat="1" applyBorder="1" applyAlignment="1">
      <alignment horizontal="center" shrinkToFit="1"/>
    </xf>
    <xf numFmtId="0" fontId="0" fillId="3" borderId="0" xfId="0" applyFill="1" applyAlignment="1">
      <alignment horizontal="center"/>
    </xf>
    <xf numFmtId="0" fontId="19" fillId="12" borderId="2" xfId="0" applyFont="1" applyFill="1" applyBorder="1" applyAlignment="1">
      <alignment vertical="center"/>
    </xf>
    <xf numFmtId="0" fontId="19" fillId="12" borderId="35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0" fillId="14" borderId="21" xfId="0" applyFill="1" applyBorder="1" applyAlignment="1">
      <alignment horizontal="center"/>
    </xf>
    <xf numFmtId="0" fontId="4" fillId="14" borderId="41" xfId="2" applyFill="1" applyBorder="1" applyAlignment="1" applyProtection="1">
      <alignment horizontal="center"/>
    </xf>
    <xf numFmtId="0" fontId="4" fillId="13" borderId="41" xfId="2" applyFill="1" applyBorder="1" applyAlignment="1" applyProtection="1">
      <alignment horizontal="center"/>
    </xf>
    <xf numFmtId="0" fontId="0" fillId="11" borderId="21" xfId="0" applyFill="1" applyBorder="1" applyAlignment="1">
      <alignment horizontal="center"/>
    </xf>
    <xf numFmtId="0" fontId="4" fillId="11" borderId="41" xfId="2" applyFill="1" applyBorder="1" applyAlignment="1" applyProtection="1">
      <alignment horizontal="center"/>
    </xf>
    <xf numFmtId="0" fontId="0" fillId="13" borderId="28" xfId="0" applyFill="1" applyBorder="1" applyAlignment="1">
      <alignment horizontal="center"/>
    </xf>
    <xf numFmtId="0" fontId="0" fillId="14" borderId="28" xfId="0" applyFill="1" applyBorder="1" applyAlignment="1">
      <alignment horizontal="center"/>
    </xf>
    <xf numFmtId="0" fontId="4" fillId="14" borderId="42" xfId="2" applyFill="1" applyBorder="1" applyAlignment="1" applyProtection="1">
      <alignment horizontal="center"/>
    </xf>
    <xf numFmtId="0" fontId="4" fillId="13" borderId="42" xfId="2" applyFill="1" applyBorder="1" applyAlignment="1" applyProtection="1">
      <alignment horizontal="center"/>
    </xf>
    <xf numFmtId="0" fontId="0" fillId="11" borderId="28" xfId="0" applyFill="1" applyBorder="1" applyAlignment="1">
      <alignment horizontal="center"/>
    </xf>
    <xf numFmtId="0" fontId="4" fillId="11" borderId="42" xfId="2" applyFill="1" applyBorder="1" applyAlignment="1" applyProtection="1">
      <alignment horizontal="center"/>
    </xf>
    <xf numFmtId="0" fontId="0" fillId="13" borderId="39" xfId="0" applyFill="1" applyBorder="1" applyAlignment="1">
      <alignment horizontal="center"/>
    </xf>
    <xf numFmtId="0" fontId="4" fillId="13" borderId="43" xfId="2" applyFill="1" applyBorder="1" applyAlignment="1" applyProtection="1">
      <alignment horizontal="center"/>
    </xf>
    <xf numFmtId="0" fontId="0" fillId="14" borderId="39" xfId="0" applyFill="1" applyBorder="1" applyAlignment="1">
      <alignment horizontal="center"/>
    </xf>
    <xf numFmtId="0" fontId="4" fillId="14" borderId="43" xfId="2" applyFill="1" applyBorder="1" applyAlignment="1" applyProtection="1">
      <alignment horizontal="center"/>
    </xf>
    <xf numFmtId="0" fontId="0" fillId="11" borderId="39" xfId="0" applyFill="1" applyBorder="1" applyAlignment="1">
      <alignment horizontal="center"/>
    </xf>
    <xf numFmtId="165" fontId="0" fillId="0" borderId="22" xfId="0" applyNumberFormat="1" applyBorder="1" applyAlignment="1">
      <alignment horizontal="center" shrinkToFit="1"/>
    </xf>
    <xf numFmtId="165" fontId="0" fillId="0" borderId="23" xfId="0" applyNumberFormat="1" applyBorder="1" applyAlignment="1">
      <alignment horizontal="center" shrinkToFit="1"/>
    </xf>
    <xf numFmtId="0" fontId="0" fillId="0" borderId="28" xfId="0" applyNumberFormat="1" applyBorder="1" applyAlignment="1">
      <alignment horizontal="center" vertical="center" shrinkToFit="1"/>
    </xf>
    <xf numFmtId="165" fontId="0" fillId="0" borderId="23" xfId="0" applyNumberFormat="1" applyBorder="1" applyAlignment="1">
      <alignment horizontal="center" vertical="center" shrinkToFit="1"/>
    </xf>
    <xf numFmtId="1" fontId="0" fillId="0" borderId="23" xfId="0" applyNumberFormat="1" applyBorder="1" applyAlignment="1">
      <alignment horizontal="center" vertical="center" shrinkToFit="1"/>
    </xf>
    <xf numFmtId="0" fontId="0" fillId="0" borderId="23" xfId="0" applyNumberFormat="1" applyBorder="1" applyAlignment="1">
      <alignment horizontal="center" vertical="center" shrinkToFit="1"/>
    </xf>
    <xf numFmtId="164" fontId="0" fillId="0" borderId="23" xfId="0" applyNumberFormat="1" applyBorder="1" applyAlignment="1">
      <alignment horizontal="center" vertical="center" shrinkToFit="1"/>
    </xf>
    <xf numFmtId="1" fontId="0" fillId="0" borderId="42" xfId="0" applyNumberFormat="1" applyBorder="1" applyAlignment="1">
      <alignment horizontal="center" vertical="center" shrinkToFit="1"/>
    </xf>
    <xf numFmtId="165" fontId="0" fillId="0" borderId="22" xfId="0" applyNumberFormat="1" applyBorder="1" applyAlignment="1">
      <alignment horizontal="center" vertical="center" shrinkToFit="1"/>
    </xf>
    <xf numFmtId="1" fontId="0" fillId="0" borderId="22" xfId="0" applyNumberFormat="1" applyBorder="1" applyAlignment="1">
      <alignment horizontal="center" vertical="center" shrinkToFit="1"/>
    </xf>
    <xf numFmtId="165" fontId="0" fillId="2" borderId="2" xfId="0" applyNumberFormat="1" applyFill="1" applyBorder="1" applyAlignment="1">
      <alignment shrinkToFit="1"/>
    </xf>
    <xf numFmtId="165" fontId="10" fillId="10" borderId="45" xfId="0" applyNumberFormat="1" applyFont="1" applyFill="1" applyBorder="1" applyAlignment="1">
      <alignment horizontal="center" shrinkToFit="1"/>
    </xf>
    <xf numFmtId="0" fontId="15" fillId="6" borderId="4" xfId="0" applyFont="1" applyFill="1" applyBorder="1" applyAlignment="1">
      <alignment horizontal="center" shrinkToFit="1"/>
    </xf>
    <xf numFmtId="1" fontId="15" fillId="6" borderId="4" xfId="0" applyNumberFormat="1" applyFont="1" applyFill="1" applyBorder="1" applyAlignment="1">
      <alignment horizontal="center" shrinkToFit="1"/>
    </xf>
    <xf numFmtId="165" fontId="0" fillId="2" borderId="35" xfId="0" applyNumberFormat="1" applyFill="1" applyBorder="1" applyAlignment="1">
      <alignment shrinkToFit="1"/>
    </xf>
    <xf numFmtId="0" fontId="0" fillId="0" borderId="5" xfId="0" applyFill="1" applyBorder="1" applyAlignment="1">
      <alignment shrinkToFit="1"/>
    </xf>
    <xf numFmtId="0" fontId="0" fillId="0" borderId="0" xfId="0" applyFill="1" applyBorder="1" applyAlignment="1">
      <alignment horizontal="center" shrinkToFit="1"/>
    </xf>
    <xf numFmtId="0" fontId="0" fillId="0" borderId="0" xfId="0" applyFill="1"/>
    <xf numFmtId="0" fontId="0" fillId="3" borderId="0" xfId="0" applyFill="1" applyBorder="1" applyAlignment="1">
      <alignment shrinkToFit="1"/>
    </xf>
    <xf numFmtId="0" fontId="0" fillId="0" borderId="0" xfId="0" applyBorder="1"/>
    <xf numFmtId="0" fontId="3" fillId="0" borderId="0" xfId="0" applyFont="1"/>
    <xf numFmtId="165" fontId="0" fillId="3" borderId="0" xfId="0" applyNumberFormat="1" applyFill="1" applyAlignment="1">
      <alignment shrinkToFit="1"/>
    </xf>
    <xf numFmtId="0" fontId="0" fillId="13" borderId="23" xfId="0" applyFill="1" applyBorder="1" applyAlignment="1">
      <alignment horizontal="center"/>
    </xf>
    <xf numFmtId="0" fontId="4" fillId="13" borderId="23" xfId="2" applyFill="1" applyBorder="1" applyAlignment="1" applyProtection="1">
      <alignment horizontal="center"/>
    </xf>
    <xf numFmtId="0" fontId="10" fillId="10" borderId="23" xfId="0" applyNumberFormat="1" applyFont="1" applyFill="1" applyBorder="1" applyAlignment="1">
      <alignment horizontal="center" shrinkToFit="1"/>
    </xf>
    <xf numFmtId="49" fontId="10" fillId="10" borderId="23" xfId="0" applyNumberFormat="1" applyFont="1" applyFill="1" applyBorder="1" applyAlignment="1">
      <alignment horizontal="center" shrinkToFit="1"/>
    </xf>
    <xf numFmtId="0" fontId="11" fillId="10" borderId="23" xfId="0" applyFont="1" applyFill="1" applyBorder="1" applyAlignment="1">
      <alignment horizontal="center" shrinkToFit="1"/>
    </xf>
    <xf numFmtId="0" fontId="10" fillId="10" borderId="23" xfId="0" applyFont="1" applyFill="1" applyBorder="1" applyAlignment="1">
      <alignment horizontal="center" shrinkToFit="1"/>
    </xf>
    <xf numFmtId="1" fontId="10" fillId="10" borderId="23" xfId="0" applyNumberFormat="1" applyFont="1" applyFill="1" applyBorder="1" applyAlignment="1">
      <alignment horizontal="center" shrinkToFit="1"/>
    </xf>
    <xf numFmtId="0" fontId="12" fillId="4" borderId="1" xfId="0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shrinkToFit="1"/>
    </xf>
    <xf numFmtId="0" fontId="12" fillId="4" borderId="30" xfId="0" applyFont="1" applyFill="1" applyBorder="1" applyAlignment="1">
      <alignment horizontal="center" vertical="center" shrinkToFit="1"/>
    </xf>
    <xf numFmtId="0" fontId="12" fillId="4" borderId="5" xfId="0" applyFont="1" applyFill="1" applyBorder="1" applyAlignment="1">
      <alignment horizontal="center" vertical="center" shrinkToFit="1"/>
    </xf>
    <xf numFmtId="0" fontId="12" fillId="4" borderId="0" xfId="0" applyFont="1" applyFill="1" applyBorder="1" applyAlignment="1">
      <alignment horizontal="center" vertical="center" shrinkToFit="1"/>
    </xf>
    <xf numFmtId="0" fontId="12" fillId="4" borderId="32" xfId="0" applyFont="1" applyFill="1" applyBorder="1" applyAlignment="1">
      <alignment horizontal="center" vertical="center" shrinkToFit="1"/>
    </xf>
    <xf numFmtId="0" fontId="12" fillId="4" borderId="34" xfId="0" applyFont="1" applyFill="1" applyBorder="1" applyAlignment="1">
      <alignment horizontal="center" vertical="center" shrinkToFit="1"/>
    </xf>
    <xf numFmtId="0" fontId="12" fillId="4" borderId="35" xfId="0" applyFont="1" applyFill="1" applyBorder="1" applyAlignment="1">
      <alignment horizontal="center" vertical="center" shrinkToFit="1"/>
    </xf>
    <xf numFmtId="0" fontId="12" fillId="4" borderId="36" xfId="0" applyFont="1" applyFill="1" applyBorder="1" applyAlignment="1">
      <alignment horizontal="center" vertical="center" shrinkToFit="1"/>
    </xf>
    <xf numFmtId="10" fontId="13" fillId="5" borderId="31" xfId="0" applyNumberFormat="1" applyFont="1" applyFill="1" applyBorder="1" applyAlignment="1">
      <alignment horizontal="center" vertical="center" shrinkToFit="1"/>
    </xf>
    <xf numFmtId="10" fontId="13" fillId="5" borderId="2" xfId="0" applyNumberFormat="1" applyFont="1" applyFill="1" applyBorder="1" applyAlignment="1">
      <alignment horizontal="center" vertical="center" shrinkToFit="1"/>
    </xf>
    <xf numFmtId="10" fontId="13" fillId="5" borderId="3" xfId="0" applyNumberFormat="1" applyFont="1" applyFill="1" applyBorder="1" applyAlignment="1">
      <alignment horizontal="center" vertical="center" shrinkToFit="1"/>
    </xf>
    <xf numFmtId="10" fontId="13" fillId="5" borderId="33" xfId="0" applyNumberFormat="1" applyFont="1" applyFill="1" applyBorder="1" applyAlignment="1">
      <alignment horizontal="center" vertical="center" shrinkToFit="1"/>
    </xf>
    <xf numFmtId="10" fontId="13" fillId="5" borderId="0" xfId="0" applyNumberFormat="1" applyFont="1" applyFill="1" applyBorder="1" applyAlignment="1">
      <alignment horizontal="center" vertical="center" shrinkToFit="1"/>
    </xf>
    <xf numFmtId="10" fontId="13" fillId="5" borderId="9" xfId="0" applyNumberFormat="1" applyFont="1" applyFill="1" applyBorder="1" applyAlignment="1">
      <alignment horizontal="center" vertical="center" shrinkToFit="1"/>
    </xf>
    <xf numFmtId="10" fontId="13" fillId="5" borderId="37" xfId="0" applyNumberFormat="1" applyFont="1" applyFill="1" applyBorder="1" applyAlignment="1">
      <alignment horizontal="center" vertical="center" shrinkToFit="1"/>
    </xf>
    <xf numFmtId="10" fontId="13" fillId="5" borderId="35" xfId="0" applyNumberFormat="1" applyFont="1" applyFill="1" applyBorder="1" applyAlignment="1">
      <alignment horizontal="center" vertical="center" shrinkToFit="1"/>
    </xf>
    <xf numFmtId="10" fontId="13" fillId="5" borderId="38" xfId="0" applyNumberFormat="1" applyFont="1" applyFill="1" applyBorder="1" applyAlignment="1">
      <alignment horizontal="center" vertical="center" shrinkToFit="1"/>
    </xf>
    <xf numFmtId="0" fontId="14" fillId="0" borderId="6" xfId="2" applyNumberFormat="1" applyFont="1" applyBorder="1" applyAlignment="1" applyProtection="1">
      <alignment horizontal="center" shrinkToFit="1"/>
    </xf>
    <xf numFmtId="0" fontId="23" fillId="0" borderId="7" xfId="0" applyNumberFormat="1" applyFont="1" applyBorder="1" applyAlignment="1">
      <alignment horizontal="center" shrinkToFit="1"/>
    </xf>
    <xf numFmtId="0" fontId="23" fillId="0" borderId="8" xfId="0" applyNumberFormat="1" applyFont="1" applyBorder="1" applyAlignment="1">
      <alignment horizontal="center" shrinkToFit="1"/>
    </xf>
    <xf numFmtId="2" fontId="3" fillId="15" borderId="51" xfId="0" applyNumberFormat="1" applyFont="1" applyFill="1" applyBorder="1" applyAlignment="1">
      <alignment horizontal="center" vertical="center" shrinkToFit="1"/>
    </xf>
    <xf numFmtId="2" fontId="3" fillId="15" borderId="52" xfId="0" applyNumberFormat="1" applyFont="1" applyFill="1" applyBorder="1" applyAlignment="1">
      <alignment horizontal="center" vertical="center" shrinkToFit="1"/>
    </xf>
    <xf numFmtId="0" fontId="3" fillId="15" borderId="21" xfId="0" applyFont="1" applyFill="1" applyBorder="1" applyAlignment="1">
      <alignment horizontal="center" vertical="center" shrinkToFit="1"/>
    </xf>
    <xf numFmtId="0" fontId="3" fillId="15" borderId="39" xfId="0" applyFont="1" applyFill="1" applyBorder="1" applyAlignment="1">
      <alignment horizontal="center" vertical="center" shrinkToFit="1"/>
    </xf>
    <xf numFmtId="0" fontId="3" fillId="15" borderId="48" xfId="0" applyFont="1" applyFill="1" applyBorder="1" applyAlignment="1">
      <alignment horizontal="center" vertical="center" shrinkToFit="1"/>
    </xf>
    <xf numFmtId="0" fontId="3" fillId="15" borderId="53" xfId="0" applyFont="1" applyFill="1" applyBorder="1" applyAlignment="1">
      <alignment horizontal="center" vertical="center" shrinkToFit="1"/>
    </xf>
    <xf numFmtId="10" fontId="3" fillId="9" borderId="48" xfId="1" applyNumberFormat="1" applyFont="1" applyFill="1" applyBorder="1" applyAlignment="1">
      <alignment horizontal="center" vertical="center" shrinkToFit="1"/>
    </xf>
    <xf numFmtId="10" fontId="3" fillId="9" borderId="53" xfId="1" applyNumberFormat="1" applyFont="1" applyFill="1" applyBorder="1" applyAlignment="1">
      <alignment horizontal="center" vertical="center" shrinkToFit="1"/>
    </xf>
    <xf numFmtId="0" fontId="8" fillId="6" borderId="12" xfId="0" applyFont="1" applyFill="1" applyBorder="1" applyAlignment="1">
      <alignment horizontal="center" vertical="center" shrinkToFit="1"/>
    </xf>
    <xf numFmtId="0" fontId="8" fillId="6" borderId="15" xfId="0" applyFont="1" applyFill="1" applyBorder="1" applyAlignment="1">
      <alignment horizontal="center" vertical="center" shrinkToFit="1"/>
    </xf>
    <xf numFmtId="166" fontId="9" fillId="7" borderId="6" xfId="0" applyNumberFormat="1" applyFont="1" applyFill="1" applyBorder="1" applyAlignment="1">
      <alignment horizontal="center" shrinkToFit="1"/>
    </xf>
    <xf numFmtId="166" fontId="9" fillId="7" borderId="7" xfId="0" applyNumberFormat="1" applyFont="1" applyFill="1" applyBorder="1" applyAlignment="1">
      <alignment horizontal="center" shrinkToFit="1"/>
    </xf>
    <xf numFmtId="166" fontId="9" fillId="7" borderId="8" xfId="0" applyNumberFormat="1" applyFont="1" applyFill="1" applyBorder="1" applyAlignment="1">
      <alignment horizontal="center" shrinkToFit="1"/>
    </xf>
    <xf numFmtId="0" fontId="9" fillId="15" borderId="6" xfId="0" applyFont="1" applyFill="1" applyBorder="1" applyAlignment="1">
      <alignment horizontal="center" shrinkToFit="1"/>
    </xf>
    <xf numFmtId="0" fontId="9" fillId="15" borderId="7" xfId="0" applyFont="1" applyFill="1" applyBorder="1" applyAlignment="1">
      <alignment horizontal="center" shrinkToFit="1"/>
    </xf>
    <xf numFmtId="0" fontId="9" fillId="15" borderId="8" xfId="0" applyFont="1" applyFill="1" applyBorder="1" applyAlignment="1">
      <alignment horizontal="center" shrinkToFit="1"/>
    </xf>
    <xf numFmtId="0" fontId="0" fillId="8" borderId="16" xfId="0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10" fontId="3" fillId="9" borderId="50" xfId="1" applyNumberFormat="1" applyFont="1" applyFill="1" applyBorder="1" applyAlignment="1">
      <alignment horizontal="center" vertical="center" shrinkToFit="1"/>
    </xf>
    <xf numFmtId="0" fontId="6" fillId="5" borderId="6" xfId="0" applyFont="1" applyFill="1" applyBorder="1" applyAlignment="1">
      <alignment horizontal="center" vertical="center" shrinkToFit="1"/>
    </xf>
    <xf numFmtId="0" fontId="6" fillId="5" borderId="7" xfId="0" applyFont="1" applyFill="1" applyBorder="1" applyAlignment="1">
      <alignment horizontal="center" vertical="center" shrinkToFit="1"/>
    </xf>
    <xf numFmtId="0" fontId="6" fillId="5" borderId="8" xfId="0" applyFont="1" applyFill="1" applyBorder="1" applyAlignment="1">
      <alignment horizontal="center" vertical="center" shrinkToFit="1"/>
    </xf>
    <xf numFmtId="2" fontId="7" fillId="6" borderId="10" xfId="0" applyNumberFormat="1" applyFont="1" applyFill="1" applyBorder="1" applyAlignment="1">
      <alignment horizontal="center" vertical="center" shrinkToFit="1"/>
    </xf>
    <xf numFmtId="2" fontId="7" fillId="6" borderId="13" xfId="0" applyNumberFormat="1" applyFont="1" applyFill="1" applyBorder="1" applyAlignment="1">
      <alignment horizontal="center" vertical="center" shrinkToFit="1"/>
    </xf>
    <xf numFmtId="0" fontId="7" fillId="6" borderId="11" xfId="0" applyFont="1" applyFill="1" applyBorder="1" applyAlignment="1">
      <alignment horizontal="center" vertical="center" shrinkToFit="1"/>
    </xf>
    <xf numFmtId="0" fontId="7" fillId="6" borderId="14" xfId="0" applyFont="1" applyFill="1" applyBorder="1" applyAlignment="1">
      <alignment horizontal="center" vertical="center" shrinkToFit="1"/>
    </xf>
    <xf numFmtId="166" fontId="9" fillId="7" borderId="6" xfId="0" applyNumberFormat="1" applyFont="1" applyFill="1" applyBorder="1" applyAlignment="1">
      <alignment horizontal="center" wrapText="1" shrinkToFit="1"/>
    </xf>
    <xf numFmtId="0" fontId="14" fillId="0" borderId="7" xfId="2" applyNumberFormat="1" applyFont="1" applyBorder="1" applyAlignment="1" applyProtection="1">
      <alignment horizontal="center" shrinkToFit="1"/>
    </xf>
    <xf numFmtId="0" fontId="14" fillId="0" borderId="8" xfId="2" applyNumberFormat="1" applyFont="1" applyBorder="1" applyAlignment="1" applyProtection="1">
      <alignment horizontal="center" shrinkToFit="1"/>
    </xf>
    <xf numFmtId="0" fontId="22" fillId="0" borderId="6" xfId="2" applyNumberFormat="1" applyFont="1" applyBorder="1" applyAlignment="1" applyProtection="1">
      <alignment horizontal="center" shrinkToFi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17" fontId="9" fillId="8" borderId="6" xfId="0" applyNumberFormat="1" applyFont="1" applyFill="1" applyBorder="1" applyAlignment="1">
      <alignment horizontal="center" shrinkToFit="1"/>
    </xf>
    <xf numFmtId="0" fontId="9" fillId="8" borderId="7" xfId="0" applyFont="1" applyFill="1" applyBorder="1" applyAlignment="1">
      <alignment horizontal="center" shrinkToFit="1"/>
    </xf>
    <xf numFmtId="0" fontId="9" fillId="8" borderId="8" xfId="0" applyFont="1" applyFill="1" applyBorder="1" applyAlignment="1">
      <alignment horizontal="center" shrinkToFit="1"/>
    </xf>
    <xf numFmtId="0" fontId="9" fillId="6" borderId="6" xfId="0" applyFont="1" applyFill="1" applyBorder="1" applyAlignment="1">
      <alignment horizontal="center" shrinkToFit="1"/>
    </xf>
    <xf numFmtId="0" fontId="9" fillId="6" borderId="7" xfId="0" applyFont="1" applyFill="1" applyBorder="1" applyAlignment="1">
      <alignment horizontal="center" shrinkToFit="1"/>
    </xf>
    <xf numFmtId="0" fontId="9" fillId="6" borderId="8" xfId="0" applyFont="1" applyFill="1" applyBorder="1" applyAlignment="1">
      <alignment horizontal="center" shrinkToFit="1"/>
    </xf>
    <xf numFmtId="2" fontId="21" fillId="8" borderId="16" xfId="2" applyNumberFormat="1" applyFont="1" applyFill="1" applyBorder="1" applyAlignment="1" applyProtection="1">
      <alignment horizontal="center" vertical="center"/>
    </xf>
    <xf numFmtId="2" fontId="21" fillId="8" borderId="17" xfId="2" applyNumberFormat="1" applyFont="1" applyFill="1" applyBorder="1" applyAlignment="1" applyProtection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0" fontId="3" fillId="9" borderId="16" xfId="1" applyNumberFormat="1" applyFont="1" applyFill="1" applyBorder="1" applyAlignment="1">
      <alignment horizontal="center" vertical="center"/>
    </xf>
    <xf numFmtId="10" fontId="3" fillId="9" borderId="17" xfId="1" applyNumberFormat="1" applyFont="1" applyFill="1" applyBorder="1" applyAlignment="1">
      <alignment horizontal="center" vertical="center"/>
    </xf>
    <xf numFmtId="2" fontId="7" fillId="6" borderId="10" xfId="0" applyNumberFormat="1" applyFont="1" applyFill="1" applyBorder="1" applyAlignment="1">
      <alignment horizontal="center" vertical="center" wrapText="1"/>
    </xf>
    <xf numFmtId="2" fontId="7" fillId="6" borderId="13" xfId="0" applyNumberFormat="1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10" fontId="3" fillId="9" borderId="24" xfId="1" applyNumberFormat="1" applyFont="1" applyFill="1" applyBorder="1" applyAlignment="1">
      <alignment horizontal="center" vertical="center"/>
    </xf>
    <xf numFmtId="2" fontId="21" fillId="8" borderId="24" xfId="2" applyNumberFormat="1" applyFont="1" applyFill="1" applyBorder="1" applyAlignment="1" applyProtection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10" fontId="13" fillId="5" borderId="31" xfId="0" applyNumberFormat="1" applyFont="1" applyFill="1" applyBorder="1" applyAlignment="1">
      <alignment horizontal="center" vertical="center"/>
    </xf>
    <xf numFmtId="10" fontId="13" fillId="5" borderId="2" xfId="0" applyNumberFormat="1" applyFont="1" applyFill="1" applyBorder="1" applyAlignment="1">
      <alignment horizontal="center" vertical="center"/>
    </xf>
    <xf numFmtId="10" fontId="13" fillId="5" borderId="3" xfId="0" applyNumberFormat="1" applyFont="1" applyFill="1" applyBorder="1" applyAlignment="1">
      <alignment horizontal="center" vertical="center"/>
    </xf>
    <xf numFmtId="10" fontId="13" fillId="5" borderId="33" xfId="0" applyNumberFormat="1" applyFont="1" applyFill="1" applyBorder="1" applyAlignment="1">
      <alignment horizontal="center" vertical="center"/>
    </xf>
    <xf numFmtId="10" fontId="13" fillId="5" borderId="0" xfId="0" applyNumberFormat="1" applyFont="1" applyFill="1" applyBorder="1" applyAlignment="1">
      <alignment horizontal="center" vertical="center"/>
    </xf>
    <xf numFmtId="10" fontId="13" fillId="5" borderId="9" xfId="0" applyNumberFormat="1" applyFont="1" applyFill="1" applyBorder="1" applyAlignment="1">
      <alignment horizontal="center" vertical="center"/>
    </xf>
    <xf numFmtId="10" fontId="13" fillId="5" borderId="37" xfId="0" applyNumberFormat="1" applyFont="1" applyFill="1" applyBorder="1" applyAlignment="1">
      <alignment horizontal="center" vertical="center"/>
    </xf>
    <xf numFmtId="10" fontId="13" fillId="5" borderId="35" xfId="0" applyNumberFormat="1" applyFont="1" applyFill="1" applyBorder="1" applyAlignment="1">
      <alignment horizontal="center" vertical="center"/>
    </xf>
    <xf numFmtId="10" fontId="13" fillId="5" borderId="38" xfId="0" applyNumberFormat="1" applyFont="1" applyFill="1" applyBorder="1" applyAlignment="1">
      <alignment horizontal="center" vertical="center"/>
    </xf>
    <xf numFmtId="0" fontId="14" fillId="0" borderId="34" xfId="2" applyNumberFormat="1" applyFont="1" applyBorder="1" applyAlignment="1" applyProtection="1">
      <alignment horizontal="center" shrinkToFit="1"/>
    </xf>
    <xf numFmtId="0" fontId="14" fillId="0" borderId="35" xfId="2" applyNumberFormat="1" applyFont="1" applyBorder="1" applyAlignment="1" applyProtection="1">
      <alignment horizontal="center" shrinkToFit="1"/>
    </xf>
    <xf numFmtId="0" fontId="14" fillId="0" borderId="38" xfId="2" applyNumberFormat="1" applyFont="1" applyBorder="1" applyAlignment="1" applyProtection="1">
      <alignment horizontal="center" shrinkToFit="1"/>
    </xf>
    <xf numFmtId="0" fontId="9" fillId="6" borderId="1" xfId="0" applyFont="1" applyFill="1" applyBorder="1" applyAlignment="1">
      <alignment horizontal="center" shrinkToFit="1"/>
    </xf>
    <xf numFmtId="0" fontId="9" fillId="6" borderId="2" xfId="0" applyFont="1" applyFill="1" applyBorder="1" applyAlignment="1">
      <alignment horizontal="center" shrinkToFit="1"/>
    </xf>
    <xf numFmtId="0" fontId="9" fillId="6" borderId="3" xfId="0" applyFont="1" applyFill="1" applyBorder="1" applyAlignment="1">
      <alignment horizontal="center" shrinkToFit="1"/>
    </xf>
    <xf numFmtId="0" fontId="16" fillId="11" borderId="1" xfId="0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6" fillId="11" borderId="3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16" fillId="11" borderId="9" xfId="0" applyFont="1" applyFill="1" applyBorder="1" applyAlignment="1">
      <alignment horizontal="center" vertical="center"/>
    </xf>
    <xf numFmtId="0" fontId="16" fillId="11" borderId="34" xfId="0" applyFont="1" applyFill="1" applyBorder="1" applyAlignment="1">
      <alignment horizontal="center" vertical="center"/>
    </xf>
    <xf numFmtId="0" fontId="16" fillId="11" borderId="35" xfId="0" applyFont="1" applyFill="1" applyBorder="1" applyAlignment="1">
      <alignment horizontal="center" vertical="center"/>
    </xf>
    <xf numFmtId="0" fontId="16" fillId="11" borderId="38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0" fontId="17" fillId="8" borderId="34" xfId="0" applyFont="1" applyFill="1" applyBorder="1" applyAlignment="1">
      <alignment horizontal="center" vertical="center"/>
    </xf>
    <xf numFmtId="0" fontId="17" fillId="8" borderId="35" xfId="0" applyFont="1" applyFill="1" applyBorder="1" applyAlignment="1">
      <alignment horizontal="center" vertical="center"/>
    </xf>
    <xf numFmtId="0" fontId="17" fillId="8" borderId="38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18" fillId="12" borderId="2" xfId="0" applyFont="1" applyFill="1" applyBorder="1" applyAlignment="1">
      <alignment horizontal="center" vertical="center"/>
    </xf>
    <xf numFmtId="0" fontId="18" fillId="12" borderId="34" xfId="0" applyFont="1" applyFill="1" applyBorder="1" applyAlignment="1">
      <alignment horizontal="center" vertical="center"/>
    </xf>
    <xf numFmtId="0" fontId="18" fillId="12" borderId="35" xfId="0" applyFont="1" applyFill="1" applyBorder="1" applyAlignment="1">
      <alignment horizontal="center" vertical="center"/>
    </xf>
    <xf numFmtId="0" fontId="20" fillId="12" borderId="2" xfId="0" applyFont="1" applyFill="1" applyBorder="1" applyAlignment="1">
      <alignment horizontal="center" vertical="center"/>
    </xf>
    <xf numFmtId="0" fontId="20" fillId="12" borderId="35" xfId="0" applyFont="1" applyFill="1" applyBorder="1" applyAlignment="1">
      <alignment horizontal="center" vertical="center"/>
    </xf>
    <xf numFmtId="0" fontId="0" fillId="0" borderId="3" xfId="0" applyBorder="1"/>
    <xf numFmtId="0" fontId="0" fillId="0" borderId="35" xfId="0" applyBorder="1"/>
    <xf numFmtId="0" fontId="0" fillId="0" borderId="38" xfId="0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SEP 2023'!A1"/><Relationship Id="rId2" Type="http://schemas.openxmlformats.org/officeDocument/2006/relationships/hyperlink" Target="#'SEP 2023'!A1"/><Relationship Id="rId1" Type="http://schemas.openxmlformats.org/officeDocument/2006/relationships/hyperlink" Target="#'SEP 2023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SEP 2023'!A1"/><Relationship Id="rId2" Type="http://schemas.openxmlformats.org/officeDocument/2006/relationships/hyperlink" Target="#'SEP 2023'!A1"/><Relationship Id="rId1" Type="http://schemas.openxmlformats.org/officeDocument/2006/relationships/hyperlink" Target="#'SEP 2023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SEP 2023'!A1"/><Relationship Id="rId2" Type="http://schemas.openxmlformats.org/officeDocument/2006/relationships/hyperlink" Target="#'SEP 2023'!A1"/><Relationship Id="rId1" Type="http://schemas.openxmlformats.org/officeDocument/2006/relationships/hyperlink" Target="#'SEP 2023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SEP 2023'!A1"/><Relationship Id="rId2" Type="http://schemas.openxmlformats.org/officeDocument/2006/relationships/hyperlink" Target="#'SEP 2023'!A1"/><Relationship Id="rId1" Type="http://schemas.openxmlformats.org/officeDocument/2006/relationships/hyperlink" Target="#'SEP 2023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SEP 2023'!A1"/><Relationship Id="rId2" Type="http://schemas.openxmlformats.org/officeDocument/2006/relationships/hyperlink" Target="#'SEP 2023'!A1"/><Relationship Id="rId1" Type="http://schemas.openxmlformats.org/officeDocument/2006/relationships/hyperlink" Target="#'SEP 2023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SEP 2023'!A1"/><Relationship Id="rId2" Type="http://schemas.openxmlformats.org/officeDocument/2006/relationships/hyperlink" Target="#'SEP 2023'!A1"/><Relationship Id="rId1" Type="http://schemas.openxmlformats.org/officeDocument/2006/relationships/hyperlink" Target="#'SEP 2023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SEP 2023'!A1"/><Relationship Id="rId2" Type="http://schemas.openxmlformats.org/officeDocument/2006/relationships/hyperlink" Target="#'SEP 2023'!A1"/><Relationship Id="rId1" Type="http://schemas.openxmlformats.org/officeDocument/2006/relationships/hyperlink" Target="#'SEP 2023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24</xdr:row>
      <xdr:rowOff>0</xdr:rowOff>
    </xdr:from>
    <xdr:to>
      <xdr:col>12</xdr:col>
      <xdr:colOff>704850</xdr:colOff>
      <xdr:row>26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</xdr:cNvPr>
        <xdr:cNvSpPr/>
      </xdr:nvSpPr>
      <xdr:spPr>
        <a:xfrm>
          <a:off x="8353425" y="11410950"/>
          <a:ext cx="704850" cy="7048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704850</xdr:colOff>
      <xdr:row>43</xdr:row>
      <xdr:rowOff>152400</xdr:rowOff>
    </xdr:to>
    <xdr:sp macro="" textlink="">
      <xdr:nvSpPr>
        <xdr:cNvPr id="4" name="Up Arrow 3">
          <a:hlinkClick xmlns:r="http://schemas.openxmlformats.org/officeDocument/2006/relationships" r:id="rId2"/>
        </xdr:cNvPr>
        <xdr:cNvSpPr/>
      </xdr:nvSpPr>
      <xdr:spPr>
        <a:xfrm>
          <a:off x="8353425" y="18602325"/>
          <a:ext cx="704850" cy="7048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704850</xdr:colOff>
      <xdr:row>60</xdr:row>
      <xdr:rowOff>152400</xdr:rowOff>
    </xdr:to>
    <xdr:sp macro="" textlink="">
      <xdr:nvSpPr>
        <xdr:cNvPr id="5" name="Up Arrow 4">
          <a:hlinkClick xmlns:r="http://schemas.openxmlformats.org/officeDocument/2006/relationships" r:id="rId3"/>
        </xdr:cNvPr>
        <xdr:cNvSpPr/>
      </xdr:nvSpPr>
      <xdr:spPr>
        <a:xfrm>
          <a:off x="8353425" y="25412700"/>
          <a:ext cx="704850" cy="7048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24</xdr:row>
      <xdr:rowOff>0</xdr:rowOff>
    </xdr:from>
    <xdr:to>
      <xdr:col>12</xdr:col>
      <xdr:colOff>704850</xdr:colOff>
      <xdr:row>26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</xdr:cNvPr>
        <xdr:cNvSpPr/>
      </xdr:nvSpPr>
      <xdr:spPr>
        <a:xfrm>
          <a:off x="8353425" y="5495925"/>
          <a:ext cx="704850" cy="7048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704850</xdr:colOff>
      <xdr:row>43</xdr:row>
      <xdr:rowOff>152400</xdr:rowOff>
    </xdr:to>
    <xdr:sp macro="" textlink="">
      <xdr:nvSpPr>
        <xdr:cNvPr id="3" name="Up Arrow 2">
          <a:hlinkClick xmlns:r="http://schemas.openxmlformats.org/officeDocument/2006/relationships" r:id="rId2"/>
        </xdr:cNvPr>
        <xdr:cNvSpPr/>
      </xdr:nvSpPr>
      <xdr:spPr>
        <a:xfrm>
          <a:off x="8353425" y="9458325"/>
          <a:ext cx="704850" cy="7048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704850</xdr:colOff>
      <xdr:row>60</xdr:row>
      <xdr:rowOff>152400</xdr:rowOff>
    </xdr:to>
    <xdr:sp macro="" textlink="">
      <xdr:nvSpPr>
        <xdr:cNvPr id="4" name="Up Arrow 3">
          <a:hlinkClick xmlns:r="http://schemas.openxmlformats.org/officeDocument/2006/relationships" r:id="rId3"/>
        </xdr:cNvPr>
        <xdr:cNvSpPr/>
      </xdr:nvSpPr>
      <xdr:spPr>
        <a:xfrm>
          <a:off x="8353425" y="13430250"/>
          <a:ext cx="704850" cy="7048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24</xdr:row>
      <xdr:rowOff>0</xdr:rowOff>
    </xdr:from>
    <xdr:to>
      <xdr:col>12</xdr:col>
      <xdr:colOff>704850</xdr:colOff>
      <xdr:row>26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</xdr:cNvPr>
        <xdr:cNvSpPr/>
      </xdr:nvSpPr>
      <xdr:spPr>
        <a:xfrm>
          <a:off x="8353425" y="5495925"/>
          <a:ext cx="704850" cy="7048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704850</xdr:colOff>
      <xdr:row>43</xdr:row>
      <xdr:rowOff>152400</xdr:rowOff>
    </xdr:to>
    <xdr:sp macro="" textlink="">
      <xdr:nvSpPr>
        <xdr:cNvPr id="3" name="Up Arrow 2">
          <a:hlinkClick xmlns:r="http://schemas.openxmlformats.org/officeDocument/2006/relationships" r:id="rId2"/>
        </xdr:cNvPr>
        <xdr:cNvSpPr/>
      </xdr:nvSpPr>
      <xdr:spPr>
        <a:xfrm>
          <a:off x="8353425" y="9439275"/>
          <a:ext cx="704850" cy="7048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704850</xdr:colOff>
      <xdr:row>60</xdr:row>
      <xdr:rowOff>152400</xdr:rowOff>
    </xdr:to>
    <xdr:sp macro="" textlink="">
      <xdr:nvSpPr>
        <xdr:cNvPr id="4" name="Up Arrow 3">
          <a:hlinkClick xmlns:r="http://schemas.openxmlformats.org/officeDocument/2006/relationships" r:id="rId3"/>
        </xdr:cNvPr>
        <xdr:cNvSpPr/>
      </xdr:nvSpPr>
      <xdr:spPr>
        <a:xfrm>
          <a:off x="8353425" y="13392150"/>
          <a:ext cx="704850" cy="7048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24</xdr:row>
      <xdr:rowOff>0</xdr:rowOff>
    </xdr:from>
    <xdr:to>
      <xdr:col>12</xdr:col>
      <xdr:colOff>704850</xdr:colOff>
      <xdr:row>26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</xdr:cNvPr>
        <xdr:cNvSpPr/>
      </xdr:nvSpPr>
      <xdr:spPr>
        <a:xfrm>
          <a:off x="8258175" y="5495925"/>
          <a:ext cx="704850" cy="7048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704850</xdr:colOff>
      <xdr:row>43</xdr:row>
      <xdr:rowOff>152400</xdr:rowOff>
    </xdr:to>
    <xdr:sp macro="" textlink="">
      <xdr:nvSpPr>
        <xdr:cNvPr id="3" name="Up Arrow 2">
          <a:hlinkClick xmlns:r="http://schemas.openxmlformats.org/officeDocument/2006/relationships" r:id="rId2"/>
        </xdr:cNvPr>
        <xdr:cNvSpPr/>
      </xdr:nvSpPr>
      <xdr:spPr>
        <a:xfrm>
          <a:off x="8258175" y="9439275"/>
          <a:ext cx="704850" cy="7048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704850</xdr:colOff>
      <xdr:row>60</xdr:row>
      <xdr:rowOff>152400</xdr:rowOff>
    </xdr:to>
    <xdr:sp macro="" textlink="">
      <xdr:nvSpPr>
        <xdr:cNvPr id="4" name="Up Arrow 3">
          <a:hlinkClick xmlns:r="http://schemas.openxmlformats.org/officeDocument/2006/relationships" r:id="rId3"/>
        </xdr:cNvPr>
        <xdr:cNvSpPr/>
      </xdr:nvSpPr>
      <xdr:spPr>
        <a:xfrm>
          <a:off x="8258175" y="13392150"/>
          <a:ext cx="704850" cy="7048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24</xdr:row>
      <xdr:rowOff>0</xdr:rowOff>
    </xdr:from>
    <xdr:to>
      <xdr:col>12</xdr:col>
      <xdr:colOff>704850</xdr:colOff>
      <xdr:row>26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</xdr:cNvPr>
        <xdr:cNvSpPr/>
      </xdr:nvSpPr>
      <xdr:spPr>
        <a:xfrm>
          <a:off x="8429625" y="5495925"/>
          <a:ext cx="704850" cy="7048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704850</xdr:colOff>
      <xdr:row>43</xdr:row>
      <xdr:rowOff>152400</xdr:rowOff>
    </xdr:to>
    <xdr:sp macro="" textlink="">
      <xdr:nvSpPr>
        <xdr:cNvPr id="3" name="Up Arrow 2">
          <a:hlinkClick xmlns:r="http://schemas.openxmlformats.org/officeDocument/2006/relationships" r:id="rId2"/>
        </xdr:cNvPr>
        <xdr:cNvSpPr/>
      </xdr:nvSpPr>
      <xdr:spPr>
        <a:xfrm>
          <a:off x="8429625" y="9439275"/>
          <a:ext cx="704850" cy="7048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704850</xdr:colOff>
      <xdr:row>60</xdr:row>
      <xdr:rowOff>152400</xdr:rowOff>
    </xdr:to>
    <xdr:sp macro="" textlink="">
      <xdr:nvSpPr>
        <xdr:cNvPr id="4" name="Up Arrow 3">
          <a:hlinkClick xmlns:r="http://schemas.openxmlformats.org/officeDocument/2006/relationships" r:id="rId3"/>
        </xdr:cNvPr>
        <xdr:cNvSpPr/>
      </xdr:nvSpPr>
      <xdr:spPr>
        <a:xfrm>
          <a:off x="8429625" y="13392150"/>
          <a:ext cx="704850" cy="7048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24</xdr:row>
      <xdr:rowOff>0</xdr:rowOff>
    </xdr:from>
    <xdr:to>
      <xdr:col>12</xdr:col>
      <xdr:colOff>704850</xdr:colOff>
      <xdr:row>26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</xdr:cNvPr>
        <xdr:cNvSpPr/>
      </xdr:nvSpPr>
      <xdr:spPr>
        <a:xfrm>
          <a:off x="8477250" y="5495925"/>
          <a:ext cx="704850" cy="7048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704850</xdr:colOff>
      <xdr:row>43</xdr:row>
      <xdr:rowOff>152400</xdr:rowOff>
    </xdr:to>
    <xdr:sp macro="" textlink="">
      <xdr:nvSpPr>
        <xdr:cNvPr id="3" name="Up Arrow 2">
          <a:hlinkClick xmlns:r="http://schemas.openxmlformats.org/officeDocument/2006/relationships" r:id="rId2"/>
        </xdr:cNvPr>
        <xdr:cNvSpPr/>
      </xdr:nvSpPr>
      <xdr:spPr>
        <a:xfrm>
          <a:off x="8477250" y="9439275"/>
          <a:ext cx="704850" cy="7048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704850</xdr:colOff>
      <xdr:row>60</xdr:row>
      <xdr:rowOff>152400</xdr:rowOff>
    </xdr:to>
    <xdr:sp macro="" textlink="">
      <xdr:nvSpPr>
        <xdr:cNvPr id="4" name="Up Arrow 3">
          <a:hlinkClick xmlns:r="http://schemas.openxmlformats.org/officeDocument/2006/relationships" r:id="rId3"/>
        </xdr:cNvPr>
        <xdr:cNvSpPr/>
      </xdr:nvSpPr>
      <xdr:spPr>
        <a:xfrm>
          <a:off x="8477250" y="13392150"/>
          <a:ext cx="704850" cy="7048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24</xdr:row>
      <xdr:rowOff>0</xdr:rowOff>
    </xdr:from>
    <xdr:to>
      <xdr:col>12</xdr:col>
      <xdr:colOff>704850</xdr:colOff>
      <xdr:row>26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</xdr:cNvPr>
        <xdr:cNvSpPr/>
      </xdr:nvSpPr>
      <xdr:spPr>
        <a:xfrm>
          <a:off x="8667750" y="5495925"/>
          <a:ext cx="704850" cy="7048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704850</xdr:colOff>
      <xdr:row>43</xdr:row>
      <xdr:rowOff>152400</xdr:rowOff>
    </xdr:to>
    <xdr:sp macro="" textlink="">
      <xdr:nvSpPr>
        <xdr:cNvPr id="3" name="Up Arrow 2">
          <a:hlinkClick xmlns:r="http://schemas.openxmlformats.org/officeDocument/2006/relationships" r:id="rId2"/>
        </xdr:cNvPr>
        <xdr:cNvSpPr/>
      </xdr:nvSpPr>
      <xdr:spPr>
        <a:xfrm>
          <a:off x="8667750" y="9439275"/>
          <a:ext cx="704850" cy="7048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704850</xdr:colOff>
      <xdr:row>60</xdr:row>
      <xdr:rowOff>152400</xdr:rowOff>
    </xdr:to>
    <xdr:sp macro="" textlink="">
      <xdr:nvSpPr>
        <xdr:cNvPr id="4" name="Up Arrow 3">
          <a:hlinkClick xmlns:r="http://schemas.openxmlformats.org/officeDocument/2006/relationships" r:id="rId3"/>
        </xdr:cNvPr>
        <xdr:cNvSpPr/>
      </xdr:nvSpPr>
      <xdr:spPr>
        <a:xfrm>
          <a:off x="8667750" y="13392150"/>
          <a:ext cx="704850" cy="7048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10575</xdr:colOff>
      <xdr:row>1</xdr:row>
      <xdr:rowOff>10585</xdr:rowOff>
    </xdr:from>
    <xdr:to>
      <xdr:col>5</xdr:col>
      <xdr:colOff>931333</xdr:colOff>
      <xdr:row>10</xdr:row>
      <xdr:rowOff>169335</xdr:rowOff>
    </xdr:to>
    <xdr:pic>
      <xdr:nvPicPr>
        <xdr:cNvPr id="2" name="Picture 1" descr="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475" y="210610"/>
          <a:ext cx="3149608" cy="1787525"/>
        </a:xfrm>
        <a:prstGeom prst="rect">
          <a:avLst/>
        </a:prstGeom>
      </xdr:spPr>
    </xdr:pic>
    <xdr:clientData/>
  </xdr:twoCellAnchor>
  <xdr:oneCellAnchor>
    <xdr:from>
      <xdr:col>6</xdr:col>
      <xdr:colOff>21167</xdr:colOff>
      <xdr:row>1</xdr:row>
      <xdr:rowOff>95247</xdr:rowOff>
    </xdr:from>
    <xdr:ext cx="8128002" cy="937629"/>
    <xdr:sp macro="" textlink="">
      <xdr:nvSpPr>
        <xdr:cNvPr id="3" name="Rectangle 2"/>
        <xdr:cNvSpPr/>
      </xdr:nvSpPr>
      <xdr:spPr>
        <a:xfrm>
          <a:off x="4307417" y="295272"/>
          <a:ext cx="812800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glow rad="101600">
                  <a:schemeClr val="accent2">
                    <a:satMod val="175000"/>
                    <a:alpha val="40000"/>
                  </a:schemeClr>
                </a:glow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Winners</a:t>
          </a:r>
          <a:r>
            <a:rPr lang="en-US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glow rad="101600">
                  <a:schemeClr val="accent2">
                    <a:satMod val="175000"/>
                    <a:alpha val="40000"/>
                  </a:schemeClr>
                </a:glow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Capital Line</a:t>
          </a:r>
          <a:endParaRPr lang="en-US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glow rad="101600">
                <a:schemeClr val="accent2">
                  <a:satMod val="175000"/>
                  <a:alpha val="40000"/>
                </a:schemeClr>
              </a:glow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31750</xdr:colOff>
      <xdr:row>5</xdr:row>
      <xdr:rowOff>158738</xdr:rowOff>
    </xdr:from>
    <xdr:ext cx="8128000" cy="843757"/>
    <xdr:sp macro="" textlink="">
      <xdr:nvSpPr>
        <xdr:cNvPr id="4" name="Rectangle 3"/>
        <xdr:cNvSpPr/>
      </xdr:nvSpPr>
      <xdr:spPr>
        <a:xfrm>
          <a:off x="4318000" y="1082663"/>
          <a:ext cx="8128000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48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Grow With</a:t>
          </a:r>
          <a:r>
            <a:rPr lang="en-US" sz="48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Experts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nnerscapitalline.com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winnerscapitalline.com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3.xml"/><Relationship Id="rId4" Type="http://schemas.openxmlformats.org/officeDocument/2006/relationships/hyperlink" Target="http://www.winnerscapitalline.com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4.xml"/><Relationship Id="rId4" Type="http://schemas.openxmlformats.org/officeDocument/2006/relationships/hyperlink" Target="http://www.winnerscapitalline.com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5.xml"/><Relationship Id="rId4" Type="http://schemas.openxmlformats.org/officeDocument/2006/relationships/hyperlink" Target="http://www.winnerscapitalline.com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6.xml"/><Relationship Id="rId4" Type="http://schemas.openxmlformats.org/officeDocument/2006/relationships/hyperlink" Target="http://www.winnerscapitalline.com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7.xml"/><Relationship Id="rId4" Type="http://schemas.openxmlformats.org/officeDocument/2006/relationships/hyperlink" Target="http://www.winnerscapitalline.com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innerscapitalline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innerscapitalline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innerscapitalline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winnerscapitalline.com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innerscapitalline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winnerscapitallin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workbookViewId="0">
      <selection activeCell="M1" sqref="M1"/>
    </sheetView>
  </sheetViews>
  <sheetFormatPr defaultRowHeight="15"/>
  <cols>
    <col min="1" max="1" width="7" style="16" customWidth="1"/>
    <col min="2" max="2" width="3.5703125" style="35" bestFit="1" customWidth="1"/>
    <col min="3" max="3" width="11.5703125" style="97" customWidth="1"/>
    <col min="4" max="4" width="9.28515625" style="16" customWidth="1"/>
    <col min="5" max="5" width="21.5703125" style="16" customWidth="1"/>
    <col min="6" max="6" width="10" style="16" customWidth="1"/>
    <col min="7" max="7" width="11.42578125" style="16" customWidth="1"/>
    <col min="8" max="8" width="11.42578125" style="36" customWidth="1"/>
    <col min="9" max="9" width="9.5703125" style="16" customWidth="1"/>
    <col min="10" max="10" width="10" style="36" customWidth="1"/>
    <col min="11" max="11" width="7" style="16" customWidth="1"/>
    <col min="12" max="12" width="5" style="16" customWidth="1"/>
    <col min="13" max="13" width="15.28515625" style="16" bestFit="1" customWidth="1"/>
    <col min="14" max="14" width="10" style="16" customWidth="1"/>
    <col min="15" max="17" width="9.140625" style="16"/>
    <col min="18" max="18" width="10.7109375" style="16" bestFit="1" customWidth="1"/>
    <col min="19" max="19" width="9.140625" style="16" customWidth="1"/>
    <col min="20" max="21" width="9.140625" style="16"/>
    <col min="22" max="23" width="9.140625" style="16" hidden="1" customWidth="1"/>
    <col min="24" max="16384" width="9.140625" style="16"/>
  </cols>
  <sheetData>
    <row r="1" spans="1:23" ht="27" thickBot="1">
      <c r="A1" s="1"/>
      <c r="B1" s="2"/>
      <c r="C1" s="86"/>
      <c r="D1" s="3"/>
      <c r="E1" s="3"/>
      <c r="F1" s="3"/>
      <c r="G1" s="3"/>
      <c r="H1" s="4"/>
      <c r="I1" s="3"/>
      <c r="J1" s="4"/>
      <c r="K1" s="5"/>
      <c r="M1" s="7" t="s">
        <v>0</v>
      </c>
    </row>
    <row r="2" spans="1:23" ht="27" thickBot="1">
      <c r="A2" s="8" t="s">
        <v>1</v>
      </c>
      <c r="B2" s="151" t="s">
        <v>2</v>
      </c>
      <c r="C2" s="152"/>
      <c r="D2" s="152"/>
      <c r="E2" s="152"/>
      <c r="F2" s="152"/>
      <c r="G2" s="152"/>
      <c r="H2" s="152"/>
      <c r="I2" s="152"/>
      <c r="J2" s="153"/>
      <c r="K2" s="9"/>
      <c r="M2" s="154" t="s">
        <v>3</v>
      </c>
      <c r="N2" s="156" t="s">
        <v>4</v>
      </c>
      <c r="O2" s="156" t="s">
        <v>5</v>
      </c>
      <c r="P2" s="156" t="s">
        <v>6</v>
      </c>
      <c r="Q2" s="156" t="s">
        <v>7</v>
      </c>
      <c r="R2" s="134" t="s">
        <v>8</v>
      </c>
    </row>
    <row r="3" spans="1:23" ht="16.5" thickBot="1">
      <c r="A3" s="8"/>
      <c r="B3" s="136">
        <v>44927</v>
      </c>
      <c r="C3" s="137"/>
      <c r="D3" s="137"/>
      <c r="E3" s="137"/>
      <c r="F3" s="137"/>
      <c r="G3" s="137"/>
      <c r="H3" s="137"/>
      <c r="I3" s="137"/>
      <c r="J3" s="138"/>
      <c r="K3" s="9"/>
      <c r="M3" s="155"/>
      <c r="N3" s="157"/>
      <c r="O3" s="157"/>
      <c r="P3" s="157"/>
      <c r="Q3" s="157"/>
      <c r="R3" s="135"/>
    </row>
    <row r="4" spans="1:23" ht="16.5" thickBot="1">
      <c r="A4" s="8"/>
      <c r="B4" s="139" t="s">
        <v>65</v>
      </c>
      <c r="C4" s="140"/>
      <c r="D4" s="140"/>
      <c r="E4" s="140"/>
      <c r="F4" s="140"/>
      <c r="G4" s="140"/>
      <c r="H4" s="140"/>
      <c r="I4" s="140"/>
      <c r="J4" s="141"/>
      <c r="K4" s="9"/>
      <c r="M4" s="142" t="s">
        <v>66</v>
      </c>
      <c r="N4" s="144">
        <f>COUNT(C6:C10)</f>
        <v>5</v>
      </c>
      <c r="O4" s="146">
        <f>V11</f>
        <v>5</v>
      </c>
      <c r="P4" s="146">
        <f>W11</f>
        <v>0</v>
      </c>
      <c r="Q4" s="148">
        <f>N4-O4-P4</f>
        <v>0</v>
      </c>
      <c r="R4" s="132">
        <f>O4/N4</f>
        <v>1</v>
      </c>
    </row>
    <row r="5" spans="1:23" ht="15.75" thickBot="1">
      <c r="A5" s="8"/>
      <c r="B5" s="44" t="s">
        <v>9</v>
      </c>
      <c r="C5" s="87" t="s">
        <v>10</v>
      </c>
      <c r="D5" s="46" t="s">
        <v>11</v>
      </c>
      <c r="E5" s="46" t="s">
        <v>12</v>
      </c>
      <c r="F5" s="47" t="s">
        <v>67</v>
      </c>
      <c r="G5" s="47" t="s">
        <v>68</v>
      </c>
      <c r="H5" s="48" t="s">
        <v>69</v>
      </c>
      <c r="I5" s="47" t="s">
        <v>70</v>
      </c>
      <c r="J5" s="49" t="s">
        <v>16</v>
      </c>
      <c r="K5" s="9"/>
      <c r="M5" s="143"/>
      <c r="N5" s="145"/>
      <c r="O5" s="147"/>
      <c r="P5" s="147"/>
      <c r="Q5" s="149"/>
      <c r="R5" s="150"/>
      <c r="V5" s="16" t="s">
        <v>5</v>
      </c>
      <c r="W5" s="16" t="s">
        <v>6</v>
      </c>
    </row>
    <row r="6" spans="1:23">
      <c r="A6" s="8"/>
      <c r="B6" s="17">
        <v>1</v>
      </c>
      <c r="C6" s="76">
        <v>44929</v>
      </c>
      <c r="D6" s="18" t="s">
        <v>37</v>
      </c>
      <c r="E6" s="18" t="s">
        <v>122</v>
      </c>
      <c r="F6" s="19">
        <v>15</v>
      </c>
      <c r="G6" s="19">
        <v>45</v>
      </c>
      <c r="H6" s="19">
        <v>30</v>
      </c>
      <c r="I6" s="52">
        <v>80</v>
      </c>
      <c r="J6" s="41">
        <f t="shared" ref="J6:J10" si="0">H6*I6</f>
        <v>2400</v>
      </c>
      <c r="K6" s="9"/>
      <c r="M6" s="126" t="s">
        <v>72</v>
      </c>
      <c r="N6" s="128">
        <f>SUM(N4:N5)</f>
        <v>5</v>
      </c>
      <c r="O6" s="128">
        <f>SUM(O4:O5)</f>
        <v>5</v>
      </c>
      <c r="P6" s="128">
        <f>SUM(P4:P5)</f>
        <v>0</v>
      </c>
      <c r="Q6" s="130">
        <f>SUM(Q4:Q5)</f>
        <v>0</v>
      </c>
      <c r="R6" s="132">
        <f>O6/N6</f>
        <v>1</v>
      </c>
      <c r="V6" s="16">
        <f t="shared" ref="V6:V10" si="1">IF($J6&gt;0,1,0)</f>
        <v>1</v>
      </c>
      <c r="W6" s="16">
        <f t="shared" ref="W6:W10" si="2">IF($J6&lt;0,1,0)</f>
        <v>0</v>
      </c>
    </row>
    <row r="7" spans="1:23" ht="15.75" thickBot="1">
      <c r="A7" s="8"/>
      <c r="B7" s="23">
        <v>2</v>
      </c>
      <c r="C7" s="77">
        <v>44936</v>
      </c>
      <c r="D7" s="22" t="s">
        <v>39</v>
      </c>
      <c r="E7" s="22" t="s">
        <v>123</v>
      </c>
      <c r="F7" s="20">
        <v>25</v>
      </c>
      <c r="G7" s="20">
        <v>92</v>
      </c>
      <c r="H7" s="20">
        <v>67</v>
      </c>
      <c r="I7" s="21">
        <v>80</v>
      </c>
      <c r="J7" s="42">
        <f t="shared" si="0"/>
        <v>5360</v>
      </c>
      <c r="K7" s="9"/>
      <c r="M7" s="127"/>
      <c r="N7" s="129"/>
      <c r="O7" s="129"/>
      <c r="P7" s="129"/>
      <c r="Q7" s="131"/>
      <c r="R7" s="133"/>
      <c r="V7" s="16">
        <f t="shared" si="1"/>
        <v>1</v>
      </c>
      <c r="W7" s="16">
        <f t="shared" si="2"/>
        <v>0</v>
      </c>
    </row>
    <row r="8" spans="1:23">
      <c r="A8" s="8"/>
      <c r="B8" s="23">
        <v>3</v>
      </c>
      <c r="C8" s="77">
        <v>44943</v>
      </c>
      <c r="D8" s="22" t="s">
        <v>39</v>
      </c>
      <c r="E8" s="22" t="s">
        <v>124</v>
      </c>
      <c r="F8" s="20">
        <v>40</v>
      </c>
      <c r="G8" s="20">
        <v>132</v>
      </c>
      <c r="H8" s="20">
        <v>92</v>
      </c>
      <c r="I8" s="21">
        <v>80</v>
      </c>
      <c r="J8" s="42">
        <f t="shared" si="0"/>
        <v>7360</v>
      </c>
      <c r="K8" s="9"/>
      <c r="M8" s="105" t="s">
        <v>18</v>
      </c>
      <c r="N8" s="106"/>
      <c r="O8" s="107"/>
      <c r="P8" s="114">
        <f>R6</f>
        <v>1</v>
      </c>
      <c r="Q8" s="115"/>
      <c r="R8" s="116"/>
      <c r="V8" s="16">
        <f t="shared" si="1"/>
        <v>1</v>
      </c>
      <c r="W8" s="16">
        <f t="shared" si="2"/>
        <v>0</v>
      </c>
    </row>
    <row r="9" spans="1:23">
      <c r="A9" s="8"/>
      <c r="B9" s="23">
        <v>4</v>
      </c>
      <c r="C9" s="77">
        <v>44950</v>
      </c>
      <c r="D9" s="22" t="s">
        <v>39</v>
      </c>
      <c r="E9" s="22" t="s">
        <v>125</v>
      </c>
      <c r="F9" s="20">
        <v>25</v>
      </c>
      <c r="G9" s="20">
        <v>56</v>
      </c>
      <c r="H9" s="20">
        <v>31</v>
      </c>
      <c r="I9" s="21">
        <v>80</v>
      </c>
      <c r="J9" s="42">
        <f t="shared" si="0"/>
        <v>2480</v>
      </c>
      <c r="K9" s="9"/>
      <c r="M9" s="108"/>
      <c r="N9" s="109"/>
      <c r="O9" s="110"/>
      <c r="P9" s="117"/>
      <c r="Q9" s="118"/>
      <c r="R9" s="119"/>
      <c r="V9" s="16">
        <f t="shared" si="1"/>
        <v>1</v>
      </c>
      <c r="W9" s="16">
        <f t="shared" si="2"/>
        <v>0</v>
      </c>
    </row>
    <row r="10" spans="1:23" ht="15.75" thickBot="1">
      <c r="A10" s="8"/>
      <c r="B10" s="23">
        <v>5</v>
      </c>
      <c r="C10" s="77">
        <v>44957</v>
      </c>
      <c r="D10" s="22" t="s">
        <v>39</v>
      </c>
      <c r="E10" s="22" t="s">
        <v>109</v>
      </c>
      <c r="F10" s="20">
        <v>30</v>
      </c>
      <c r="G10" s="20">
        <v>84</v>
      </c>
      <c r="H10" s="20">
        <v>54</v>
      </c>
      <c r="I10" s="21">
        <v>80</v>
      </c>
      <c r="J10" s="42">
        <f t="shared" si="0"/>
        <v>4320</v>
      </c>
      <c r="K10" s="9"/>
      <c r="M10" s="111"/>
      <c r="N10" s="112"/>
      <c r="O10" s="113"/>
      <c r="P10" s="120"/>
      <c r="Q10" s="121"/>
      <c r="R10" s="122"/>
      <c r="V10" s="16">
        <f t="shared" si="1"/>
        <v>1</v>
      </c>
      <c r="W10" s="16">
        <f t="shared" si="2"/>
        <v>0</v>
      </c>
    </row>
    <row r="11" spans="1:23" ht="24" thickBot="1">
      <c r="A11" s="8"/>
      <c r="B11" s="123" t="s">
        <v>19</v>
      </c>
      <c r="C11" s="124"/>
      <c r="D11" s="124"/>
      <c r="E11" s="124"/>
      <c r="F11" s="124"/>
      <c r="G11" s="124"/>
      <c r="H11" s="125"/>
      <c r="I11" s="88" t="s">
        <v>20</v>
      </c>
      <c r="J11" s="89">
        <f>SUM(J6:J10)</f>
        <v>21920</v>
      </c>
      <c r="K11" s="9"/>
      <c r="V11" s="16">
        <f>SUM(V6:V10)</f>
        <v>5</v>
      </c>
      <c r="W11" s="16">
        <f>SUM(W6:W10)</f>
        <v>0</v>
      </c>
    </row>
    <row r="12" spans="1:23" ht="30" customHeight="1" thickBot="1">
      <c r="A12" s="30"/>
      <c r="B12" s="31"/>
      <c r="C12" s="90"/>
      <c r="D12" s="32"/>
      <c r="E12" s="32"/>
      <c r="F12" s="32"/>
      <c r="G12" s="32"/>
      <c r="H12" s="33"/>
      <c r="I12" s="32"/>
      <c r="J12" s="33"/>
      <c r="K12" s="34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11:H11"/>
    <mergeCell ref="M6:M7"/>
    <mergeCell ref="N6:N7"/>
    <mergeCell ref="O6:O7"/>
    <mergeCell ref="P6:P7"/>
    <mergeCell ref="Q6:Q7"/>
    <mergeCell ref="R6:R7"/>
  </mergeCells>
  <hyperlinks>
    <hyperlink ref="B11" r:id="rId1"/>
    <hyperlink ref="M1" location="'MASTER '!A1" display="Back"/>
  </hyperlinks>
  <pageMargins left="0" right="0" top="0" bottom="0" header="0" footer="0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75"/>
  <sheetViews>
    <sheetView workbookViewId="0">
      <selection activeCell="P15" sqref="P15"/>
    </sheetView>
  </sheetViews>
  <sheetFormatPr defaultRowHeight="15"/>
  <cols>
    <col min="1" max="1" width="6.28515625" style="16" customWidth="1"/>
    <col min="2" max="2" width="3.5703125" style="35" customWidth="1"/>
    <col min="3" max="3" width="10.42578125" style="16" bestFit="1" customWidth="1"/>
    <col min="4" max="4" width="9.28515625" style="16" customWidth="1"/>
    <col min="5" max="5" width="22" style="16" customWidth="1"/>
    <col min="6" max="6" width="12" style="16" customWidth="1"/>
    <col min="7" max="7" width="12.140625" style="16" customWidth="1"/>
    <col min="8" max="8" width="12.7109375" style="36" customWidth="1"/>
    <col min="9" max="9" width="13.42578125" style="16" customWidth="1"/>
    <col min="10" max="10" width="10.7109375" style="36" customWidth="1"/>
    <col min="11" max="11" width="6.7109375" style="16" customWidth="1"/>
    <col min="12" max="12" width="6" style="6" customWidth="1"/>
    <col min="13" max="13" width="15.28515625" style="6" customWidth="1"/>
    <col min="14" max="17" width="9.140625" style="6"/>
    <col min="18" max="18" width="10.7109375" style="6" bestFit="1" customWidth="1"/>
    <col min="19" max="21" width="9.140625" style="6"/>
    <col min="22" max="23" width="9.140625" style="6" hidden="1" customWidth="1"/>
    <col min="24" max="24" width="9.140625" style="6" customWidth="1"/>
    <col min="25" max="16384" width="9.140625" style="6"/>
  </cols>
  <sheetData>
    <row r="1" spans="1:23" ht="30" customHeight="1" thickBot="1">
      <c r="A1" s="1"/>
      <c r="B1" s="2"/>
      <c r="C1" s="3"/>
      <c r="D1" s="3"/>
      <c r="E1" s="3"/>
      <c r="F1" s="3"/>
      <c r="G1" s="3"/>
      <c r="H1" s="4"/>
      <c r="I1" s="3"/>
      <c r="J1" s="4"/>
      <c r="K1" s="5"/>
      <c r="M1" s="7" t="s">
        <v>0</v>
      </c>
    </row>
    <row r="2" spans="1:23" ht="27" customHeight="1" thickBot="1">
      <c r="A2" s="8" t="s">
        <v>1</v>
      </c>
      <c r="B2" s="151" t="s">
        <v>2</v>
      </c>
      <c r="C2" s="152"/>
      <c r="D2" s="152"/>
      <c r="E2" s="152"/>
      <c r="F2" s="152"/>
      <c r="G2" s="152"/>
      <c r="H2" s="152"/>
      <c r="I2" s="152"/>
      <c r="J2" s="153"/>
      <c r="K2" s="9"/>
      <c r="M2" s="180" t="s">
        <v>3</v>
      </c>
      <c r="N2" s="182" t="s">
        <v>4</v>
      </c>
      <c r="O2" s="182" t="s">
        <v>5</v>
      </c>
      <c r="P2" s="182" t="s">
        <v>6</v>
      </c>
      <c r="Q2" s="182" t="s">
        <v>7</v>
      </c>
      <c r="R2" s="162" t="s">
        <v>8</v>
      </c>
    </row>
    <row r="3" spans="1:23" ht="16.5" thickBot="1">
      <c r="A3" s="8"/>
      <c r="B3" s="164">
        <v>45200</v>
      </c>
      <c r="C3" s="165"/>
      <c r="D3" s="165"/>
      <c r="E3" s="165"/>
      <c r="F3" s="165"/>
      <c r="G3" s="165"/>
      <c r="H3" s="165"/>
      <c r="I3" s="165"/>
      <c r="J3" s="166"/>
      <c r="K3" s="9"/>
      <c r="M3" s="181"/>
      <c r="N3" s="183"/>
      <c r="O3" s="183"/>
      <c r="P3" s="183"/>
      <c r="Q3" s="183"/>
      <c r="R3" s="163"/>
    </row>
    <row r="4" spans="1:23" ht="16.5" thickBot="1">
      <c r="A4" s="8"/>
      <c r="B4" s="167" t="s">
        <v>23</v>
      </c>
      <c r="C4" s="168"/>
      <c r="D4" s="168"/>
      <c r="E4" s="168"/>
      <c r="F4" s="168"/>
      <c r="G4" s="168"/>
      <c r="H4" s="168"/>
      <c r="I4" s="168"/>
      <c r="J4" s="169"/>
      <c r="K4" s="9"/>
      <c r="M4" s="170" t="s">
        <v>25</v>
      </c>
      <c r="N4" s="172">
        <f>COUNT(C6:C20)</f>
        <v>9</v>
      </c>
      <c r="O4" s="174">
        <f>V21</f>
        <v>7</v>
      </c>
      <c r="P4" s="174">
        <f>W21</f>
        <v>2</v>
      </c>
      <c r="Q4" s="176">
        <f>N4-O4-P4</f>
        <v>0</v>
      </c>
      <c r="R4" s="178">
        <f>O4/N4</f>
        <v>0.77777777777777779</v>
      </c>
    </row>
    <row r="5" spans="1:23" s="16" customFormat="1" ht="15.75" customHeight="1" thickBot="1">
      <c r="A5" s="8"/>
      <c r="B5" s="10" t="s">
        <v>9</v>
      </c>
      <c r="C5" s="11" t="s">
        <v>10</v>
      </c>
      <c r="D5" s="12" t="s">
        <v>11</v>
      </c>
      <c r="E5" s="12" t="s">
        <v>12</v>
      </c>
      <c r="F5" s="13" t="s">
        <v>13</v>
      </c>
      <c r="G5" s="13" t="s">
        <v>14</v>
      </c>
      <c r="H5" s="14" t="s">
        <v>15</v>
      </c>
      <c r="I5" s="51" t="s">
        <v>21</v>
      </c>
      <c r="J5" s="15" t="s">
        <v>16</v>
      </c>
      <c r="K5" s="9"/>
      <c r="M5" s="171"/>
      <c r="N5" s="173"/>
      <c r="O5" s="175"/>
      <c r="P5" s="175"/>
      <c r="Q5" s="177"/>
      <c r="R5" s="179"/>
      <c r="V5" s="16" t="s">
        <v>5</v>
      </c>
      <c r="W5" s="16" t="s">
        <v>6</v>
      </c>
    </row>
    <row r="6" spans="1:23" ht="15" customHeight="1">
      <c r="A6" s="8"/>
      <c r="B6" s="17">
        <v>1</v>
      </c>
      <c r="C6" s="76">
        <v>45203</v>
      </c>
      <c r="D6" s="18" t="s">
        <v>39</v>
      </c>
      <c r="E6" s="18" t="s">
        <v>81</v>
      </c>
      <c r="F6" s="19">
        <v>20</v>
      </c>
      <c r="G6" s="19">
        <v>51</v>
      </c>
      <c r="H6" s="19">
        <v>31</v>
      </c>
      <c r="I6" s="52">
        <v>30</v>
      </c>
      <c r="J6" s="41">
        <f>H6*I6</f>
        <v>930</v>
      </c>
      <c r="K6" s="9"/>
      <c r="M6" s="185" t="s">
        <v>26</v>
      </c>
      <c r="N6" s="186">
        <f>COUNT(C29:C37)</f>
        <v>5</v>
      </c>
      <c r="O6" s="187">
        <f>V38</f>
        <v>5</v>
      </c>
      <c r="P6" s="187">
        <f>W38</f>
        <v>0</v>
      </c>
      <c r="Q6" s="188">
        <f>N6-O6-P6</f>
        <v>0</v>
      </c>
      <c r="R6" s="184">
        <f>O6/N6</f>
        <v>1</v>
      </c>
      <c r="V6" s="6">
        <f>IF($J6&gt;0,1,0)</f>
        <v>1</v>
      </c>
      <c r="W6" s="6">
        <f>IF($J6&lt;0,1,0)</f>
        <v>0</v>
      </c>
    </row>
    <row r="7" spans="1:23">
      <c r="A7" s="8"/>
      <c r="B7" s="23">
        <f>B6+1</f>
        <v>2</v>
      </c>
      <c r="C7" s="77">
        <v>45203</v>
      </c>
      <c r="D7" s="22" t="s">
        <v>39</v>
      </c>
      <c r="E7" s="22" t="s">
        <v>85</v>
      </c>
      <c r="F7" s="20">
        <v>10</v>
      </c>
      <c r="G7" s="20">
        <v>20</v>
      </c>
      <c r="H7" s="20">
        <v>10</v>
      </c>
      <c r="I7" s="21">
        <v>30</v>
      </c>
      <c r="J7" s="42">
        <f>H7*I7</f>
        <v>300</v>
      </c>
      <c r="K7" s="9"/>
      <c r="M7" s="171"/>
      <c r="N7" s="173"/>
      <c r="O7" s="175"/>
      <c r="P7" s="175"/>
      <c r="Q7" s="177"/>
      <c r="R7" s="179"/>
      <c r="V7" s="6">
        <f t="shared" ref="V7:V20" si="0">IF($J7&gt;0,1,0)</f>
        <v>1</v>
      </c>
      <c r="W7" s="6">
        <f t="shared" ref="W7:W20" si="1">IF($J7&lt;0,1,0)</f>
        <v>0</v>
      </c>
    </row>
    <row r="8" spans="1:23">
      <c r="A8" s="8"/>
      <c r="B8" s="23">
        <f t="shared" ref="B8:B20" si="2">B7+1</f>
        <v>3</v>
      </c>
      <c r="C8" s="77">
        <v>45204</v>
      </c>
      <c r="D8" s="22" t="s">
        <v>39</v>
      </c>
      <c r="E8" s="22" t="s">
        <v>95</v>
      </c>
      <c r="F8" s="20">
        <v>10</v>
      </c>
      <c r="G8" s="20">
        <v>20</v>
      </c>
      <c r="H8" s="20">
        <v>10</v>
      </c>
      <c r="I8" s="21">
        <v>100</v>
      </c>
      <c r="J8" s="42">
        <f>H8*I8</f>
        <v>1000</v>
      </c>
      <c r="K8" s="9"/>
      <c r="M8" s="185" t="s">
        <v>28</v>
      </c>
      <c r="N8" s="186">
        <f>COUNT(C46:C54)</f>
        <v>4</v>
      </c>
      <c r="O8" s="187">
        <f>V55</f>
        <v>4</v>
      </c>
      <c r="P8" s="187">
        <f>W55</f>
        <v>0</v>
      </c>
      <c r="Q8" s="188">
        <f>N8-O8-P8</f>
        <v>0</v>
      </c>
      <c r="R8" s="184">
        <f>O8/N8</f>
        <v>1</v>
      </c>
      <c r="V8" s="6">
        <f>IF($J8&gt;0,1,0)</f>
        <v>1</v>
      </c>
      <c r="W8" s="6">
        <f>IF($J8&lt;0,1,0)</f>
        <v>0</v>
      </c>
    </row>
    <row r="9" spans="1:23">
      <c r="A9" s="8"/>
      <c r="B9" s="23">
        <f t="shared" si="2"/>
        <v>4</v>
      </c>
      <c r="C9" s="77">
        <v>45210</v>
      </c>
      <c r="D9" s="22" t="s">
        <v>39</v>
      </c>
      <c r="E9" s="22" t="s">
        <v>144</v>
      </c>
      <c r="F9" s="20">
        <v>35</v>
      </c>
      <c r="G9" s="20">
        <v>65</v>
      </c>
      <c r="H9" s="20">
        <v>30</v>
      </c>
      <c r="I9" s="21">
        <v>30</v>
      </c>
      <c r="J9" s="42">
        <f t="shared" ref="J9:J14" si="3">H9*I9</f>
        <v>900</v>
      </c>
      <c r="K9" s="9"/>
      <c r="M9" s="171"/>
      <c r="N9" s="173"/>
      <c r="O9" s="175"/>
      <c r="P9" s="175"/>
      <c r="Q9" s="177"/>
      <c r="R9" s="179"/>
      <c r="V9" s="6">
        <f>IF($J9&gt;0,1,0)</f>
        <v>1</v>
      </c>
      <c r="W9" s="6">
        <f>IF($J9&lt;0,1,0)</f>
        <v>0</v>
      </c>
    </row>
    <row r="10" spans="1:23">
      <c r="A10" s="8"/>
      <c r="B10" s="23">
        <f t="shared" si="2"/>
        <v>5</v>
      </c>
      <c r="C10" s="77">
        <v>45211</v>
      </c>
      <c r="D10" s="22" t="s">
        <v>39</v>
      </c>
      <c r="E10" s="22" t="s">
        <v>145</v>
      </c>
      <c r="F10" s="20">
        <v>15</v>
      </c>
      <c r="G10" s="20">
        <v>2</v>
      </c>
      <c r="H10" s="20">
        <v>-13</v>
      </c>
      <c r="I10" s="21">
        <v>100</v>
      </c>
      <c r="J10" s="42">
        <f t="shared" si="3"/>
        <v>-1300</v>
      </c>
      <c r="K10" s="9"/>
      <c r="M10" s="185" t="s">
        <v>27</v>
      </c>
      <c r="N10" s="186">
        <f>COUNT(C63:C73)</f>
        <v>10</v>
      </c>
      <c r="O10" s="187">
        <f>V74</f>
        <v>9</v>
      </c>
      <c r="P10" s="187">
        <f>W74</f>
        <v>1</v>
      </c>
      <c r="Q10" s="188">
        <v>0</v>
      </c>
      <c r="R10" s="184">
        <f>O10/N10</f>
        <v>0.9</v>
      </c>
      <c r="V10" s="6">
        <f>IF($J10&gt;0,1,0)</f>
        <v>0</v>
      </c>
      <c r="W10" s="6">
        <f>IF($J10&lt;0,1,0)</f>
        <v>1</v>
      </c>
    </row>
    <row r="11" spans="1:23" ht="15.75" thickBot="1">
      <c r="A11" s="8"/>
      <c r="B11" s="23">
        <f t="shared" si="2"/>
        <v>6</v>
      </c>
      <c r="C11" s="77">
        <v>45217</v>
      </c>
      <c r="D11" s="22" t="s">
        <v>39</v>
      </c>
      <c r="E11" s="22" t="s">
        <v>85</v>
      </c>
      <c r="F11" s="20">
        <v>35</v>
      </c>
      <c r="G11" s="20">
        <v>143</v>
      </c>
      <c r="H11" s="20">
        <v>108</v>
      </c>
      <c r="I11" s="21">
        <v>30</v>
      </c>
      <c r="J11" s="42">
        <f t="shared" si="3"/>
        <v>3240</v>
      </c>
      <c r="K11" s="9"/>
      <c r="M11" s="171"/>
      <c r="N11" s="173"/>
      <c r="O11" s="175"/>
      <c r="P11" s="175"/>
      <c r="Q11" s="177"/>
      <c r="R11" s="179"/>
      <c r="V11" s="6">
        <f t="shared" si="0"/>
        <v>1</v>
      </c>
      <c r="W11" s="6">
        <f t="shared" si="1"/>
        <v>0</v>
      </c>
    </row>
    <row r="12" spans="1:23" ht="15" customHeight="1">
      <c r="A12" s="8"/>
      <c r="B12" s="23">
        <f t="shared" si="2"/>
        <v>7</v>
      </c>
      <c r="C12" s="77">
        <v>45218</v>
      </c>
      <c r="D12" s="22" t="s">
        <v>39</v>
      </c>
      <c r="E12" s="22" t="s">
        <v>146</v>
      </c>
      <c r="F12" s="20">
        <v>15</v>
      </c>
      <c r="G12" s="20">
        <v>37</v>
      </c>
      <c r="H12" s="20">
        <v>22</v>
      </c>
      <c r="I12" s="21">
        <v>100</v>
      </c>
      <c r="J12" s="42">
        <f t="shared" si="3"/>
        <v>2200</v>
      </c>
      <c r="K12" s="9"/>
      <c r="M12" s="189" t="s">
        <v>18</v>
      </c>
      <c r="N12" s="190"/>
      <c r="O12" s="191"/>
      <c r="P12" s="198">
        <f>R10</f>
        <v>0.9</v>
      </c>
      <c r="Q12" s="199"/>
      <c r="R12" s="200"/>
      <c r="V12" s="6">
        <f t="shared" si="0"/>
        <v>1</v>
      </c>
      <c r="W12" s="6">
        <f t="shared" si="1"/>
        <v>0</v>
      </c>
    </row>
    <row r="13" spans="1:23" ht="15" customHeight="1">
      <c r="A13" s="8"/>
      <c r="B13" s="78">
        <f t="shared" si="2"/>
        <v>8</v>
      </c>
      <c r="C13" s="77">
        <v>45225</v>
      </c>
      <c r="D13" s="80" t="s">
        <v>39</v>
      </c>
      <c r="E13" s="80" t="s">
        <v>147</v>
      </c>
      <c r="F13" s="81">
        <v>40</v>
      </c>
      <c r="G13" s="81">
        <v>58</v>
      </c>
      <c r="H13" s="81">
        <v>18</v>
      </c>
      <c r="I13" s="82">
        <v>30</v>
      </c>
      <c r="J13" s="42">
        <f t="shared" si="3"/>
        <v>540</v>
      </c>
      <c r="K13" s="9"/>
      <c r="M13" s="192"/>
      <c r="N13" s="193"/>
      <c r="O13" s="194"/>
      <c r="P13" s="201"/>
      <c r="Q13" s="202"/>
      <c r="R13" s="203"/>
      <c r="V13" s="6">
        <f t="shared" si="0"/>
        <v>1</v>
      </c>
      <c r="W13" s="6">
        <f t="shared" si="1"/>
        <v>0</v>
      </c>
    </row>
    <row r="14" spans="1:23" ht="15" customHeight="1" thickBot="1">
      <c r="A14" s="8"/>
      <c r="B14" s="78">
        <f t="shared" si="2"/>
        <v>9</v>
      </c>
      <c r="C14" s="77">
        <v>45225</v>
      </c>
      <c r="D14" s="80" t="s">
        <v>39</v>
      </c>
      <c r="E14" s="80" t="s">
        <v>148</v>
      </c>
      <c r="F14" s="81">
        <v>15</v>
      </c>
      <c r="G14" s="81">
        <v>5</v>
      </c>
      <c r="H14" s="81">
        <v>-10</v>
      </c>
      <c r="I14" s="82">
        <v>100</v>
      </c>
      <c r="J14" s="83">
        <f t="shared" si="3"/>
        <v>-1000</v>
      </c>
      <c r="K14" s="9"/>
      <c r="M14" s="195"/>
      <c r="N14" s="196"/>
      <c r="O14" s="197"/>
      <c r="P14" s="204"/>
      <c r="Q14" s="205"/>
      <c r="R14" s="206"/>
      <c r="V14" s="6">
        <f t="shared" si="0"/>
        <v>0</v>
      </c>
      <c r="W14" s="6">
        <f t="shared" si="1"/>
        <v>1</v>
      </c>
    </row>
    <row r="15" spans="1:23" ht="15" customHeight="1">
      <c r="A15" s="8"/>
      <c r="B15" s="23">
        <f t="shared" si="2"/>
        <v>10</v>
      </c>
      <c r="C15" s="77"/>
      <c r="D15" s="80"/>
      <c r="E15" s="80"/>
      <c r="F15" s="81"/>
      <c r="G15" s="81"/>
      <c r="H15" s="81"/>
      <c r="I15" s="82"/>
      <c r="J15" s="83">
        <f t="shared" ref="J15:J20" si="4">H15*I15</f>
        <v>0</v>
      </c>
      <c r="K15" s="9"/>
      <c r="V15" s="6">
        <f t="shared" si="0"/>
        <v>0</v>
      </c>
      <c r="W15" s="6">
        <f t="shared" si="1"/>
        <v>0</v>
      </c>
    </row>
    <row r="16" spans="1:23" ht="15.75" customHeight="1">
      <c r="A16" s="8"/>
      <c r="B16" s="23">
        <f t="shared" si="2"/>
        <v>11</v>
      </c>
      <c r="C16" s="77"/>
      <c r="D16" s="22"/>
      <c r="E16" s="22"/>
      <c r="F16" s="20"/>
      <c r="G16" s="20"/>
      <c r="H16" s="20"/>
      <c r="I16" s="21"/>
      <c r="J16" s="42">
        <f t="shared" si="4"/>
        <v>0</v>
      </c>
      <c r="K16" s="9"/>
      <c r="V16" s="6">
        <f t="shared" si="0"/>
        <v>0</v>
      </c>
      <c r="W16" s="6">
        <f t="shared" si="1"/>
        <v>0</v>
      </c>
    </row>
    <row r="17" spans="1:23">
      <c r="A17" s="8"/>
      <c r="B17" s="23">
        <f t="shared" si="2"/>
        <v>12</v>
      </c>
      <c r="C17" s="77"/>
      <c r="D17" s="22"/>
      <c r="E17" s="22"/>
      <c r="F17" s="20"/>
      <c r="G17" s="20"/>
      <c r="H17" s="20"/>
      <c r="I17" s="21"/>
      <c r="J17" s="42">
        <f t="shared" si="4"/>
        <v>0</v>
      </c>
      <c r="K17" s="9"/>
      <c r="V17" s="6">
        <f t="shared" si="0"/>
        <v>0</v>
      </c>
      <c r="W17" s="6">
        <f t="shared" si="1"/>
        <v>0</v>
      </c>
    </row>
    <row r="18" spans="1:23">
      <c r="A18" s="8"/>
      <c r="B18" s="23">
        <f t="shared" si="2"/>
        <v>13</v>
      </c>
      <c r="C18" s="77"/>
      <c r="D18" s="22"/>
      <c r="E18" s="22"/>
      <c r="F18" s="20"/>
      <c r="G18" s="20"/>
      <c r="H18" s="20"/>
      <c r="I18" s="21"/>
      <c r="J18" s="42">
        <f t="shared" si="4"/>
        <v>0</v>
      </c>
      <c r="K18" s="9"/>
      <c r="M18" s="6" t="s">
        <v>17</v>
      </c>
      <c r="V18" s="6">
        <f t="shared" si="0"/>
        <v>0</v>
      </c>
      <c r="W18" s="6">
        <f t="shared" si="1"/>
        <v>0</v>
      </c>
    </row>
    <row r="19" spans="1:23">
      <c r="A19" s="8"/>
      <c r="B19" s="23">
        <f t="shared" si="2"/>
        <v>14</v>
      </c>
      <c r="C19" s="77"/>
      <c r="D19" s="22"/>
      <c r="E19" s="22"/>
      <c r="F19" s="20"/>
      <c r="G19" s="20"/>
      <c r="H19" s="20"/>
      <c r="I19" s="21"/>
      <c r="J19" s="42">
        <f t="shared" si="4"/>
        <v>0</v>
      </c>
      <c r="K19" s="9"/>
      <c r="V19" s="6">
        <f t="shared" si="0"/>
        <v>0</v>
      </c>
      <c r="W19" s="6">
        <f t="shared" si="1"/>
        <v>0</v>
      </c>
    </row>
    <row r="20" spans="1:23" ht="15.75" thickBot="1">
      <c r="A20" s="8"/>
      <c r="B20" s="25">
        <f t="shared" si="2"/>
        <v>15</v>
      </c>
      <c r="C20" s="77"/>
      <c r="D20" s="26"/>
      <c r="E20" s="26"/>
      <c r="F20" s="53"/>
      <c r="G20" s="53"/>
      <c r="H20" s="53"/>
      <c r="I20" s="27"/>
      <c r="J20" s="43">
        <f t="shared" si="4"/>
        <v>0</v>
      </c>
      <c r="K20" s="9"/>
      <c r="V20" s="6">
        <f t="shared" si="0"/>
        <v>0</v>
      </c>
      <c r="W20" s="6">
        <f t="shared" si="1"/>
        <v>0</v>
      </c>
    </row>
    <row r="21" spans="1:23" ht="24" thickBot="1">
      <c r="A21" s="8"/>
      <c r="B21" s="207" t="s">
        <v>19</v>
      </c>
      <c r="C21" s="208"/>
      <c r="D21" s="208"/>
      <c r="E21" s="208"/>
      <c r="F21" s="208"/>
      <c r="G21" s="208"/>
      <c r="H21" s="209"/>
      <c r="I21" s="28" t="s">
        <v>20</v>
      </c>
      <c r="J21" s="29">
        <f>SUM(J6:J20)</f>
        <v>6810</v>
      </c>
      <c r="K21" s="9"/>
      <c r="V21" s="6">
        <f>SUM(V6:V20)</f>
        <v>7</v>
      </c>
      <c r="W21" s="6">
        <f>SUM(W6:W20)</f>
        <v>2</v>
      </c>
    </row>
    <row r="22" spans="1:23" ht="30" customHeight="1" thickBot="1">
      <c r="A22" s="30"/>
      <c r="B22" s="31"/>
      <c r="C22" s="32"/>
      <c r="D22" s="32"/>
      <c r="E22" s="32"/>
      <c r="F22" s="32"/>
      <c r="G22" s="32"/>
      <c r="H22" s="33"/>
      <c r="I22" s="32"/>
      <c r="J22" s="33"/>
      <c r="K22" s="34"/>
      <c r="M22" s="6" t="s">
        <v>17</v>
      </c>
    </row>
    <row r="23" spans="1:23" ht="15.75" thickBot="1"/>
    <row r="24" spans="1:23" ht="30" customHeight="1" thickBot="1">
      <c r="A24" s="1"/>
      <c r="B24" s="2"/>
      <c r="C24" s="3"/>
      <c r="D24" s="3"/>
      <c r="E24" s="3"/>
      <c r="F24" s="3"/>
      <c r="G24" s="3"/>
      <c r="H24" s="4"/>
      <c r="I24" s="3"/>
      <c r="J24" s="4"/>
      <c r="K24" s="5"/>
    </row>
    <row r="25" spans="1:23" ht="27" thickBot="1">
      <c r="A25" s="8" t="s">
        <v>1</v>
      </c>
      <c r="B25" s="151" t="s">
        <v>2</v>
      </c>
      <c r="C25" s="152"/>
      <c r="D25" s="152"/>
      <c r="E25" s="152"/>
      <c r="F25" s="152"/>
      <c r="G25" s="152"/>
      <c r="H25" s="152"/>
      <c r="I25" s="152"/>
      <c r="J25" s="153"/>
      <c r="K25" s="9"/>
      <c r="O25" s="37"/>
      <c r="P25" s="37"/>
      <c r="Q25" s="37"/>
      <c r="R25" s="37"/>
    </row>
    <row r="26" spans="1:23" ht="16.5" thickBot="1">
      <c r="A26" s="8"/>
      <c r="B26" s="164">
        <v>45200</v>
      </c>
      <c r="C26" s="165"/>
      <c r="D26" s="165"/>
      <c r="E26" s="165"/>
      <c r="F26" s="165"/>
      <c r="G26" s="165"/>
      <c r="H26" s="165"/>
      <c r="I26" s="165"/>
      <c r="J26" s="166"/>
      <c r="K26" s="9"/>
    </row>
    <row r="27" spans="1:23" ht="16.5" thickBot="1">
      <c r="A27" s="8"/>
      <c r="B27" s="167" t="s">
        <v>22</v>
      </c>
      <c r="C27" s="168"/>
      <c r="D27" s="168"/>
      <c r="E27" s="168"/>
      <c r="F27" s="168"/>
      <c r="G27" s="168"/>
      <c r="H27" s="168"/>
      <c r="I27" s="168"/>
      <c r="J27" s="169"/>
      <c r="K27" s="9"/>
    </row>
    <row r="28" spans="1:23" s="37" customFormat="1" ht="15.75" thickBot="1">
      <c r="A28" s="38"/>
      <c r="B28" s="10" t="s">
        <v>9</v>
      </c>
      <c r="C28" s="11" t="s">
        <v>10</v>
      </c>
      <c r="D28" s="12" t="s">
        <v>11</v>
      </c>
      <c r="E28" s="12" t="s">
        <v>12</v>
      </c>
      <c r="F28" s="13" t="s">
        <v>13</v>
      </c>
      <c r="G28" s="13" t="s">
        <v>14</v>
      </c>
      <c r="H28" s="39" t="s">
        <v>15</v>
      </c>
      <c r="I28" s="13" t="s">
        <v>21</v>
      </c>
      <c r="J28" s="15" t="s">
        <v>16</v>
      </c>
      <c r="K28" s="40"/>
      <c r="M28" s="6"/>
      <c r="N28" s="6"/>
      <c r="O28" s="6"/>
      <c r="P28" s="6"/>
      <c r="Q28" s="6"/>
      <c r="R28" s="6"/>
      <c r="V28" s="16" t="s">
        <v>5</v>
      </c>
      <c r="W28" s="16" t="s">
        <v>6</v>
      </c>
    </row>
    <row r="29" spans="1:23">
      <c r="A29" s="8"/>
      <c r="B29" s="17">
        <v>1</v>
      </c>
      <c r="C29" s="76">
        <v>45202</v>
      </c>
      <c r="D29" s="18" t="s">
        <v>39</v>
      </c>
      <c r="E29" s="18" t="s">
        <v>46</v>
      </c>
      <c r="F29" s="19">
        <v>30</v>
      </c>
      <c r="G29" s="19">
        <v>55</v>
      </c>
      <c r="H29" s="19">
        <v>25</v>
      </c>
      <c r="I29" s="52">
        <v>80</v>
      </c>
      <c r="J29" s="41">
        <f>H29*I29</f>
        <v>2000</v>
      </c>
      <c r="K29" s="9"/>
      <c r="V29" s="6">
        <f>IF($J29&gt;0,1,0)</f>
        <v>1</v>
      </c>
      <c r="W29" s="6">
        <f>IF($J29&lt;0,1,0)</f>
        <v>0</v>
      </c>
    </row>
    <row r="30" spans="1:23">
      <c r="A30" s="8"/>
      <c r="B30" s="23">
        <f>B29+1</f>
        <v>2</v>
      </c>
      <c r="C30" s="77">
        <v>45209</v>
      </c>
      <c r="D30" s="22" t="s">
        <v>39</v>
      </c>
      <c r="E30" s="22" t="s">
        <v>60</v>
      </c>
      <c r="F30" s="20">
        <v>25</v>
      </c>
      <c r="G30" s="20">
        <v>100</v>
      </c>
      <c r="H30" s="20">
        <v>75</v>
      </c>
      <c r="I30" s="21">
        <v>80</v>
      </c>
      <c r="J30" s="42">
        <f>H30*I30</f>
        <v>6000</v>
      </c>
      <c r="K30" s="9"/>
      <c r="O30" s="6" t="s">
        <v>17</v>
      </c>
      <c r="V30" s="6">
        <f t="shared" ref="V30:V37" si="5">IF($J30&gt;0,1,0)</f>
        <v>1</v>
      </c>
      <c r="W30" s="6">
        <f t="shared" ref="W30:W37" si="6">IF($J30&lt;0,1,0)</f>
        <v>0</v>
      </c>
    </row>
    <row r="31" spans="1:23">
      <c r="A31" s="8"/>
      <c r="B31" s="23">
        <f t="shared" ref="B31:B37" si="7">B30+1</f>
        <v>3</v>
      </c>
      <c r="C31" s="77">
        <v>45216</v>
      </c>
      <c r="D31" s="22" t="s">
        <v>39</v>
      </c>
      <c r="E31" s="22" t="s">
        <v>149</v>
      </c>
      <c r="F31" s="20">
        <v>15</v>
      </c>
      <c r="G31" s="20">
        <v>29</v>
      </c>
      <c r="H31" s="20">
        <v>14</v>
      </c>
      <c r="I31" s="21">
        <v>80</v>
      </c>
      <c r="J31" s="42">
        <f>H31*I31</f>
        <v>1120</v>
      </c>
      <c r="K31" s="9"/>
      <c r="V31" s="6">
        <f t="shared" si="5"/>
        <v>1</v>
      </c>
      <c r="W31" s="6">
        <f t="shared" si="6"/>
        <v>0</v>
      </c>
    </row>
    <row r="32" spans="1:23">
      <c r="A32" s="8"/>
      <c r="B32" s="23">
        <f t="shared" si="7"/>
        <v>4</v>
      </c>
      <c r="C32" s="77">
        <v>45222</v>
      </c>
      <c r="D32" s="22" t="s">
        <v>39</v>
      </c>
      <c r="E32" s="22" t="s">
        <v>76</v>
      </c>
      <c r="F32" s="20">
        <v>30</v>
      </c>
      <c r="G32" s="20">
        <v>254</v>
      </c>
      <c r="H32" s="20">
        <v>224</v>
      </c>
      <c r="I32" s="21">
        <v>80</v>
      </c>
      <c r="J32" s="42">
        <f>I32*H32</f>
        <v>17920</v>
      </c>
      <c r="K32" s="9"/>
      <c r="L32" s="6" t="s">
        <v>17</v>
      </c>
      <c r="V32" s="6">
        <f t="shared" si="5"/>
        <v>1</v>
      </c>
      <c r="W32" s="6">
        <f t="shared" si="6"/>
        <v>0</v>
      </c>
    </row>
    <row r="33" spans="1:23">
      <c r="A33" s="8"/>
      <c r="B33" s="23">
        <f t="shared" si="7"/>
        <v>5</v>
      </c>
      <c r="C33" s="77">
        <v>45230</v>
      </c>
      <c r="D33" s="22" t="s">
        <v>39</v>
      </c>
      <c r="E33" s="22" t="s">
        <v>105</v>
      </c>
      <c r="F33" s="20">
        <v>25</v>
      </c>
      <c r="G33" s="20">
        <v>70</v>
      </c>
      <c r="H33" s="20">
        <v>45</v>
      </c>
      <c r="I33" s="21">
        <v>80</v>
      </c>
      <c r="J33" s="42">
        <f>I33*H33</f>
        <v>3600</v>
      </c>
      <c r="K33" s="9"/>
      <c r="V33" s="6">
        <f t="shared" si="5"/>
        <v>1</v>
      </c>
      <c r="W33" s="6">
        <f t="shared" si="6"/>
        <v>0</v>
      </c>
    </row>
    <row r="34" spans="1:23">
      <c r="A34" s="8"/>
      <c r="B34" s="23">
        <f t="shared" si="7"/>
        <v>6</v>
      </c>
      <c r="C34" s="77"/>
      <c r="D34" s="22"/>
      <c r="E34" s="22"/>
      <c r="F34" s="20"/>
      <c r="G34" s="20"/>
      <c r="H34" s="20"/>
      <c r="I34" s="21"/>
      <c r="J34" s="42">
        <f>I34*H34</f>
        <v>0</v>
      </c>
      <c r="K34" s="9"/>
      <c r="V34" s="6">
        <f t="shared" si="5"/>
        <v>0</v>
      </c>
      <c r="W34" s="6">
        <f t="shared" si="6"/>
        <v>0</v>
      </c>
    </row>
    <row r="35" spans="1:23">
      <c r="A35" s="8"/>
      <c r="B35" s="23">
        <f t="shared" si="7"/>
        <v>7</v>
      </c>
      <c r="C35" s="77"/>
      <c r="D35" s="22"/>
      <c r="E35" s="22"/>
      <c r="F35" s="20"/>
      <c r="G35" s="20"/>
      <c r="H35" s="20"/>
      <c r="I35" s="21"/>
      <c r="J35" s="42">
        <f t="shared" ref="J35:J37" si="8">I35*H35</f>
        <v>0</v>
      </c>
      <c r="K35" s="9"/>
      <c r="V35" s="6">
        <f t="shared" si="5"/>
        <v>0</v>
      </c>
      <c r="W35" s="6">
        <f t="shared" si="6"/>
        <v>0</v>
      </c>
    </row>
    <row r="36" spans="1:23">
      <c r="A36" s="8"/>
      <c r="B36" s="23">
        <f t="shared" si="7"/>
        <v>8</v>
      </c>
      <c r="C36" s="77"/>
      <c r="D36" s="22"/>
      <c r="E36" s="22"/>
      <c r="F36" s="20"/>
      <c r="G36" s="20"/>
      <c r="H36" s="20"/>
      <c r="I36" s="21"/>
      <c r="J36" s="42">
        <f t="shared" si="8"/>
        <v>0</v>
      </c>
      <c r="K36" s="9"/>
      <c r="V36" s="6">
        <f t="shared" si="5"/>
        <v>0</v>
      </c>
      <c r="W36" s="6">
        <f t="shared" si="6"/>
        <v>0</v>
      </c>
    </row>
    <row r="37" spans="1:23">
      <c r="A37" s="8"/>
      <c r="B37" s="23">
        <f t="shared" si="7"/>
        <v>9</v>
      </c>
      <c r="C37" s="77"/>
      <c r="D37" s="22"/>
      <c r="E37" s="22"/>
      <c r="F37" s="20"/>
      <c r="G37" s="20"/>
      <c r="H37" s="20"/>
      <c r="I37" s="21"/>
      <c r="J37" s="42">
        <f t="shared" si="8"/>
        <v>0</v>
      </c>
      <c r="K37" s="9"/>
      <c r="V37" s="6">
        <f t="shared" si="5"/>
        <v>0</v>
      </c>
      <c r="W37" s="6">
        <f t="shared" si="6"/>
        <v>0</v>
      </c>
    </row>
    <row r="38" spans="1:23" ht="24" thickBot="1">
      <c r="A38" s="8"/>
      <c r="B38" s="207" t="s">
        <v>19</v>
      </c>
      <c r="C38" s="208"/>
      <c r="D38" s="208"/>
      <c r="E38" s="208"/>
      <c r="F38" s="208"/>
      <c r="G38" s="208"/>
      <c r="H38" s="209"/>
      <c r="I38" s="28" t="s">
        <v>20</v>
      </c>
      <c r="J38" s="29">
        <f>SUM(J29:J37)</f>
        <v>30640</v>
      </c>
      <c r="K38" s="9"/>
      <c r="V38" s="6">
        <f>SUM(V29:V37)</f>
        <v>5</v>
      </c>
      <c r="W38" s="6">
        <f>SUM(W29:W37)</f>
        <v>0</v>
      </c>
    </row>
    <row r="39" spans="1:23" ht="30" customHeight="1" thickBot="1">
      <c r="A39" s="30"/>
      <c r="B39" s="31"/>
      <c r="C39" s="32"/>
      <c r="D39" s="32"/>
      <c r="E39" s="32"/>
      <c r="F39" s="32"/>
      <c r="G39" s="32"/>
      <c r="H39" s="33"/>
      <c r="I39" s="32"/>
      <c r="J39" s="33"/>
      <c r="K39" s="34"/>
    </row>
    <row r="40" spans="1:23" ht="15.75" thickBot="1"/>
    <row r="41" spans="1:23" ht="30" customHeight="1" thickBot="1">
      <c r="A41" s="1"/>
      <c r="B41" s="2"/>
      <c r="C41" s="3"/>
      <c r="D41" s="3"/>
      <c r="E41" s="3"/>
      <c r="F41" s="3"/>
      <c r="G41" s="3"/>
      <c r="H41" s="4"/>
      <c r="I41" s="3"/>
      <c r="J41" s="4"/>
      <c r="K41" s="5"/>
    </row>
    <row r="42" spans="1:23" ht="27" thickBot="1">
      <c r="A42" s="8" t="s">
        <v>1</v>
      </c>
      <c r="B42" s="151" t="s">
        <v>2</v>
      </c>
      <c r="C42" s="152"/>
      <c r="D42" s="152"/>
      <c r="E42" s="152"/>
      <c r="F42" s="152"/>
      <c r="G42" s="152"/>
      <c r="H42" s="152"/>
      <c r="I42" s="152"/>
      <c r="J42" s="153"/>
      <c r="K42" s="9"/>
    </row>
    <row r="43" spans="1:23" ht="16.5" thickBot="1">
      <c r="A43" s="8"/>
      <c r="B43" s="164">
        <v>45200</v>
      </c>
      <c r="C43" s="165"/>
      <c r="D43" s="165"/>
      <c r="E43" s="165"/>
      <c r="F43" s="165"/>
      <c r="G43" s="165"/>
      <c r="H43" s="165"/>
      <c r="I43" s="165"/>
      <c r="J43" s="166"/>
      <c r="K43" s="9"/>
    </row>
    <row r="44" spans="1:23" ht="16.5" thickBot="1">
      <c r="A44" s="8"/>
      <c r="B44" s="167" t="s">
        <v>52</v>
      </c>
      <c r="C44" s="168"/>
      <c r="D44" s="168"/>
      <c r="E44" s="168"/>
      <c r="F44" s="168"/>
      <c r="G44" s="168"/>
      <c r="H44" s="168"/>
      <c r="I44" s="168"/>
      <c r="J44" s="169"/>
      <c r="K44" s="9"/>
    </row>
    <row r="45" spans="1:23" ht="15.75" thickBot="1">
      <c r="A45" s="38"/>
      <c r="B45" s="44" t="s">
        <v>9</v>
      </c>
      <c r="C45" s="45" t="s">
        <v>10</v>
      </c>
      <c r="D45" s="46" t="s">
        <v>11</v>
      </c>
      <c r="E45" s="46" t="s">
        <v>12</v>
      </c>
      <c r="F45" s="47" t="s">
        <v>13</v>
      </c>
      <c r="G45" s="47" t="s">
        <v>14</v>
      </c>
      <c r="H45" s="48" t="s">
        <v>15</v>
      </c>
      <c r="I45" s="47" t="s">
        <v>21</v>
      </c>
      <c r="J45" s="49" t="s">
        <v>16</v>
      </c>
      <c r="K45" s="40"/>
      <c r="L45" s="37"/>
      <c r="V45" s="16" t="s">
        <v>5</v>
      </c>
      <c r="W45" s="16" t="s">
        <v>6</v>
      </c>
    </row>
    <row r="46" spans="1:23">
      <c r="A46" s="8"/>
      <c r="B46" s="50">
        <v>1</v>
      </c>
      <c r="C46" s="77">
        <v>45208</v>
      </c>
      <c r="D46" s="18" t="s">
        <v>39</v>
      </c>
      <c r="E46" s="18" t="s">
        <v>150</v>
      </c>
      <c r="F46" s="19">
        <v>20</v>
      </c>
      <c r="G46" s="19">
        <v>50</v>
      </c>
      <c r="H46" s="19">
        <v>30</v>
      </c>
      <c r="I46" s="52">
        <v>75</v>
      </c>
      <c r="J46" s="41">
        <f>H46*I46</f>
        <v>2250</v>
      </c>
      <c r="K46" s="9"/>
      <c r="V46" s="6">
        <f>IF($J46&gt;0,1,0)</f>
        <v>1</v>
      </c>
      <c r="W46" s="6">
        <f>IF($J46&lt;0,1,0)</f>
        <v>0</v>
      </c>
    </row>
    <row r="47" spans="1:23">
      <c r="A47" s="8"/>
      <c r="B47" s="23">
        <f>B46+1</f>
        <v>2</v>
      </c>
      <c r="C47" s="77">
        <v>45215</v>
      </c>
      <c r="D47" s="22" t="s">
        <v>39</v>
      </c>
      <c r="E47" s="22" t="s">
        <v>151</v>
      </c>
      <c r="F47" s="20">
        <v>10</v>
      </c>
      <c r="G47" s="20">
        <v>25</v>
      </c>
      <c r="H47" s="20">
        <v>15</v>
      </c>
      <c r="I47" s="21">
        <v>75</v>
      </c>
      <c r="J47" s="42">
        <f>H47*I47</f>
        <v>1125</v>
      </c>
      <c r="K47" s="9"/>
      <c r="V47" s="6">
        <f t="shared" ref="V47:V54" si="9">IF($J47&gt;0,1,0)</f>
        <v>1</v>
      </c>
      <c r="W47" s="6">
        <f t="shared" ref="W47:W54" si="10">IF($J47&lt;0,1,0)</f>
        <v>0</v>
      </c>
    </row>
    <row r="48" spans="1:23">
      <c r="A48" s="8"/>
      <c r="B48" s="23">
        <f t="shared" ref="B48:B54" si="11">B47+1</f>
        <v>3</v>
      </c>
      <c r="C48" s="77">
        <v>45222</v>
      </c>
      <c r="D48" s="22" t="s">
        <v>39</v>
      </c>
      <c r="E48" s="22" t="s">
        <v>152</v>
      </c>
      <c r="F48" s="20">
        <v>10</v>
      </c>
      <c r="G48" s="20">
        <v>54</v>
      </c>
      <c r="H48" s="20">
        <v>44</v>
      </c>
      <c r="I48" s="21">
        <v>75</v>
      </c>
      <c r="J48" s="42">
        <f>H48*I48</f>
        <v>3300</v>
      </c>
      <c r="K48" s="9"/>
      <c r="V48" s="6">
        <f t="shared" si="9"/>
        <v>1</v>
      </c>
      <c r="W48" s="6">
        <f t="shared" si="10"/>
        <v>0</v>
      </c>
    </row>
    <row r="49" spans="1:23">
      <c r="A49" s="8"/>
      <c r="B49" s="23">
        <f t="shared" si="11"/>
        <v>4</v>
      </c>
      <c r="C49" s="77">
        <v>45229</v>
      </c>
      <c r="D49" s="22" t="s">
        <v>39</v>
      </c>
      <c r="E49" s="22" t="s">
        <v>153</v>
      </c>
      <c r="F49" s="21">
        <v>10</v>
      </c>
      <c r="G49" s="21">
        <v>34</v>
      </c>
      <c r="H49" s="22">
        <v>24</v>
      </c>
      <c r="I49" s="21">
        <v>75</v>
      </c>
      <c r="J49" s="42">
        <f>I49*H49</f>
        <v>1800</v>
      </c>
      <c r="K49" s="9"/>
      <c r="V49" s="6">
        <f t="shared" si="9"/>
        <v>1</v>
      </c>
      <c r="W49" s="6">
        <f t="shared" si="10"/>
        <v>0</v>
      </c>
    </row>
    <row r="50" spans="1:23">
      <c r="A50" s="8"/>
      <c r="B50" s="23">
        <f t="shared" si="11"/>
        <v>5</v>
      </c>
      <c r="C50" s="77"/>
      <c r="D50" s="22"/>
      <c r="E50" s="22"/>
      <c r="F50" s="21"/>
      <c r="G50" s="21"/>
      <c r="H50" s="22"/>
      <c r="I50" s="21"/>
      <c r="J50" s="42">
        <f t="shared" ref="J50:J54" si="12">I50*H50</f>
        <v>0</v>
      </c>
      <c r="K50" s="9"/>
      <c r="V50" s="6">
        <f t="shared" si="9"/>
        <v>0</v>
      </c>
      <c r="W50" s="6">
        <f t="shared" si="10"/>
        <v>0</v>
      </c>
    </row>
    <row r="51" spans="1:23">
      <c r="A51" s="8"/>
      <c r="B51" s="23">
        <f t="shared" si="11"/>
        <v>6</v>
      </c>
      <c r="C51" s="77"/>
      <c r="D51" s="22"/>
      <c r="E51" s="22"/>
      <c r="F51" s="21"/>
      <c r="G51" s="21"/>
      <c r="H51" s="22"/>
      <c r="I51" s="21"/>
      <c r="J51" s="42">
        <f t="shared" si="12"/>
        <v>0</v>
      </c>
      <c r="K51" s="9"/>
      <c r="V51" s="6">
        <f t="shared" si="9"/>
        <v>0</v>
      </c>
      <c r="W51" s="6">
        <f t="shared" si="10"/>
        <v>0</v>
      </c>
    </row>
    <row r="52" spans="1:23">
      <c r="A52" s="8"/>
      <c r="B52" s="23">
        <f t="shared" si="11"/>
        <v>7</v>
      </c>
      <c r="C52" s="77"/>
      <c r="D52" s="22"/>
      <c r="E52" s="22"/>
      <c r="F52" s="21"/>
      <c r="G52" s="21"/>
      <c r="H52" s="22"/>
      <c r="I52" s="21"/>
      <c r="J52" s="42">
        <f t="shared" si="12"/>
        <v>0</v>
      </c>
      <c r="K52" s="9"/>
      <c r="V52" s="6">
        <f t="shared" si="9"/>
        <v>0</v>
      </c>
      <c r="W52" s="6">
        <f t="shared" si="10"/>
        <v>0</v>
      </c>
    </row>
    <row r="53" spans="1:23">
      <c r="A53" s="8"/>
      <c r="B53" s="23">
        <f t="shared" si="11"/>
        <v>8</v>
      </c>
      <c r="C53" s="77"/>
      <c r="D53" s="22"/>
      <c r="E53" s="22"/>
      <c r="F53" s="21"/>
      <c r="G53" s="21"/>
      <c r="H53" s="22"/>
      <c r="I53" s="21"/>
      <c r="J53" s="42">
        <f t="shared" si="12"/>
        <v>0</v>
      </c>
      <c r="K53" s="9"/>
      <c r="V53" s="6">
        <f t="shared" si="9"/>
        <v>0</v>
      </c>
      <c r="W53" s="6">
        <f t="shared" si="10"/>
        <v>0</v>
      </c>
    </row>
    <row r="54" spans="1:23" ht="15.75" thickBot="1">
      <c r="A54" s="8"/>
      <c r="B54" s="23">
        <f t="shared" si="11"/>
        <v>9</v>
      </c>
      <c r="C54" s="77"/>
      <c r="D54" s="22"/>
      <c r="E54" s="22"/>
      <c r="F54" s="21"/>
      <c r="G54" s="21"/>
      <c r="H54" s="22"/>
      <c r="I54" s="21"/>
      <c r="J54" s="42">
        <f t="shared" si="12"/>
        <v>0</v>
      </c>
      <c r="K54" s="9"/>
      <c r="V54" s="6">
        <f t="shared" si="9"/>
        <v>0</v>
      </c>
      <c r="W54" s="6">
        <f t="shared" si="10"/>
        <v>0</v>
      </c>
    </row>
    <row r="55" spans="1:23" ht="24" thickBot="1">
      <c r="A55" s="8"/>
      <c r="B55" s="123" t="s">
        <v>19</v>
      </c>
      <c r="C55" s="159"/>
      <c r="D55" s="159"/>
      <c r="E55" s="159"/>
      <c r="F55" s="159"/>
      <c r="G55" s="159"/>
      <c r="H55" s="160"/>
      <c r="I55" s="28" t="s">
        <v>20</v>
      </c>
      <c r="J55" s="29">
        <f>SUM(J46:J54)</f>
        <v>8475</v>
      </c>
      <c r="K55" s="9"/>
      <c r="V55" s="6">
        <f>SUM(V46:V54)</f>
        <v>4</v>
      </c>
      <c r="W55" s="6">
        <f>SUM(W46:W54)</f>
        <v>0</v>
      </c>
    </row>
    <row r="56" spans="1:23" ht="30" customHeight="1" thickBot="1">
      <c r="A56" s="30"/>
      <c r="B56" s="31"/>
      <c r="C56" s="32"/>
      <c r="D56" s="32"/>
      <c r="E56" s="32"/>
      <c r="F56" s="32"/>
      <c r="G56" s="32"/>
      <c r="H56" s="33"/>
      <c r="I56" s="32"/>
      <c r="J56" s="33"/>
      <c r="K56" s="34"/>
    </row>
    <row r="57" spans="1:23" ht="15.75" thickBot="1"/>
    <row r="58" spans="1:23" ht="30" customHeight="1" thickBot="1">
      <c r="A58" s="1"/>
      <c r="B58" s="2"/>
      <c r="C58" s="3"/>
      <c r="D58" s="3"/>
      <c r="E58" s="3"/>
      <c r="F58" s="3"/>
      <c r="G58" s="3"/>
      <c r="H58" s="4"/>
      <c r="I58" s="3"/>
      <c r="J58" s="4"/>
      <c r="K58" s="5"/>
    </row>
    <row r="59" spans="1:23" ht="27" thickBot="1">
      <c r="A59" s="8" t="s">
        <v>1</v>
      </c>
      <c r="B59" s="151" t="s">
        <v>2</v>
      </c>
      <c r="C59" s="152"/>
      <c r="D59" s="152"/>
      <c r="E59" s="152"/>
      <c r="F59" s="152"/>
      <c r="G59" s="152"/>
      <c r="H59" s="152"/>
      <c r="I59" s="152"/>
      <c r="J59" s="153"/>
      <c r="K59" s="9"/>
    </row>
    <row r="60" spans="1:23" ht="16.5" thickBot="1">
      <c r="A60" s="8"/>
      <c r="B60" s="164">
        <v>45200</v>
      </c>
      <c r="C60" s="165"/>
      <c r="D60" s="165"/>
      <c r="E60" s="165"/>
      <c r="F60" s="165"/>
      <c r="G60" s="165"/>
      <c r="H60" s="165"/>
      <c r="I60" s="165"/>
      <c r="J60" s="166"/>
      <c r="K60" s="9"/>
    </row>
    <row r="61" spans="1:23" ht="15.75">
      <c r="A61" s="8"/>
      <c r="B61" s="210" t="s">
        <v>24</v>
      </c>
      <c r="C61" s="211"/>
      <c r="D61" s="211"/>
      <c r="E61" s="211"/>
      <c r="F61" s="211"/>
      <c r="G61" s="211"/>
      <c r="H61" s="211"/>
      <c r="I61" s="211"/>
      <c r="J61" s="212"/>
      <c r="K61" s="9"/>
    </row>
    <row r="62" spans="1:23">
      <c r="A62" s="38"/>
      <c r="B62" s="100" t="s">
        <v>9</v>
      </c>
      <c r="C62" s="101" t="s">
        <v>10</v>
      </c>
      <c r="D62" s="102" t="s">
        <v>11</v>
      </c>
      <c r="E62" s="102" t="s">
        <v>12</v>
      </c>
      <c r="F62" s="103" t="s">
        <v>13</v>
      </c>
      <c r="G62" s="103" t="s">
        <v>14</v>
      </c>
      <c r="H62" s="104" t="s">
        <v>15</v>
      </c>
      <c r="I62" s="103" t="s">
        <v>21</v>
      </c>
      <c r="J62" s="104" t="s">
        <v>16</v>
      </c>
      <c r="K62" s="40"/>
      <c r="L62" s="37"/>
      <c r="V62" s="16" t="s">
        <v>5</v>
      </c>
      <c r="W62" s="16" t="s">
        <v>6</v>
      </c>
    </row>
    <row r="63" spans="1:23">
      <c r="A63" s="8"/>
      <c r="B63" s="20">
        <v>1</v>
      </c>
      <c r="C63" s="77">
        <v>45205</v>
      </c>
      <c r="D63" s="22" t="s">
        <v>39</v>
      </c>
      <c r="E63" s="80" t="s">
        <v>134</v>
      </c>
      <c r="F63" s="20">
        <v>30</v>
      </c>
      <c r="G63" s="20">
        <v>75</v>
      </c>
      <c r="H63" s="20">
        <v>45</v>
      </c>
      <c r="I63" s="21">
        <v>20</v>
      </c>
      <c r="J63" s="22">
        <f>H63*I63</f>
        <v>900</v>
      </c>
      <c r="K63" s="9"/>
      <c r="V63" s="6">
        <f>IF($J63&gt;0,1,0)</f>
        <v>1</v>
      </c>
      <c r="W63" s="6">
        <f>IF($J63&lt;0,1,0)</f>
        <v>0</v>
      </c>
    </row>
    <row r="64" spans="1:23">
      <c r="A64" s="8"/>
      <c r="B64" s="20">
        <f>B63+1</f>
        <v>2</v>
      </c>
      <c r="C64" s="77">
        <v>45212</v>
      </c>
      <c r="D64" s="22" t="s">
        <v>39</v>
      </c>
      <c r="E64" s="22" t="s">
        <v>135</v>
      </c>
      <c r="F64" s="20">
        <v>40</v>
      </c>
      <c r="G64" s="20">
        <v>50</v>
      </c>
      <c r="H64" s="20">
        <v>10</v>
      </c>
      <c r="I64" s="21">
        <v>20</v>
      </c>
      <c r="J64" s="22">
        <f>H64*I64</f>
        <v>200</v>
      </c>
      <c r="K64" s="9"/>
      <c r="V64" s="6">
        <f t="shared" ref="V64:V73" si="13">IF($J64&gt;0,1,0)</f>
        <v>1</v>
      </c>
      <c r="W64" s="6">
        <f t="shared" ref="W64:W73" si="14">IF($J64&lt;0,1,0)</f>
        <v>0</v>
      </c>
    </row>
    <row r="65" spans="1:23">
      <c r="A65" s="8"/>
      <c r="B65" s="20">
        <f>B64+1</f>
        <v>3</v>
      </c>
      <c r="C65" s="77">
        <v>45212</v>
      </c>
      <c r="D65" s="22" t="s">
        <v>39</v>
      </c>
      <c r="E65" s="22" t="s">
        <v>136</v>
      </c>
      <c r="F65" s="20">
        <v>40</v>
      </c>
      <c r="G65" s="20">
        <v>45</v>
      </c>
      <c r="H65" s="20">
        <v>5</v>
      </c>
      <c r="I65" s="21">
        <v>20</v>
      </c>
      <c r="J65" s="22">
        <f>H65*I65</f>
        <v>100</v>
      </c>
      <c r="K65" s="9"/>
      <c r="V65" s="6">
        <f t="shared" si="13"/>
        <v>1</v>
      </c>
      <c r="W65" s="6">
        <f t="shared" si="14"/>
        <v>0</v>
      </c>
    </row>
    <row r="66" spans="1:23">
      <c r="A66" s="8"/>
      <c r="B66" s="20">
        <f t="shared" ref="B66:B71" si="15">B65+1</f>
        <v>4</v>
      </c>
      <c r="C66" s="77">
        <v>45215</v>
      </c>
      <c r="D66" s="22" t="s">
        <v>39</v>
      </c>
      <c r="E66" s="22" t="s">
        <v>137</v>
      </c>
      <c r="F66" s="21">
        <v>15</v>
      </c>
      <c r="G66" s="21">
        <v>38</v>
      </c>
      <c r="H66" s="22">
        <v>23</v>
      </c>
      <c r="I66" s="21">
        <v>30</v>
      </c>
      <c r="J66" s="22">
        <f t="shared" ref="J66:J73" si="16">I66*H66</f>
        <v>690</v>
      </c>
      <c r="K66" s="9"/>
      <c r="V66" s="6">
        <f t="shared" si="13"/>
        <v>1</v>
      </c>
      <c r="W66" s="6">
        <f t="shared" si="14"/>
        <v>0</v>
      </c>
    </row>
    <row r="67" spans="1:23">
      <c r="A67" s="8"/>
      <c r="B67" s="20">
        <f t="shared" si="15"/>
        <v>5</v>
      </c>
      <c r="C67" s="77">
        <v>45219</v>
      </c>
      <c r="D67" s="22" t="s">
        <v>39</v>
      </c>
      <c r="E67" s="22" t="s">
        <v>138</v>
      </c>
      <c r="F67" s="21">
        <v>40</v>
      </c>
      <c r="G67" s="21">
        <v>70</v>
      </c>
      <c r="H67" s="22">
        <v>30</v>
      </c>
      <c r="I67" s="21">
        <v>20</v>
      </c>
      <c r="J67" s="22">
        <f t="shared" si="16"/>
        <v>600</v>
      </c>
      <c r="K67" s="9"/>
      <c r="M67" s="6" t="s">
        <v>17</v>
      </c>
      <c r="V67" s="6">
        <f t="shared" si="13"/>
        <v>1</v>
      </c>
      <c r="W67" s="6">
        <f t="shared" si="14"/>
        <v>0</v>
      </c>
    </row>
    <row r="68" spans="1:23">
      <c r="A68" s="8"/>
      <c r="B68" s="20">
        <f t="shared" si="15"/>
        <v>6</v>
      </c>
      <c r="C68" s="77">
        <v>45219</v>
      </c>
      <c r="D68" s="22" t="s">
        <v>39</v>
      </c>
      <c r="E68" s="22" t="s">
        <v>139</v>
      </c>
      <c r="F68" s="21">
        <v>30</v>
      </c>
      <c r="G68" s="20">
        <v>45</v>
      </c>
      <c r="H68" s="20">
        <v>15</v>
      </c>
      <c r="I68" s="21">
        <v>20</v>
      </c>
      <c r="J68" s="22">
        <f t="shared" si="16"/>
        <v>300</v>
      </c>
      <c r="K68" s="9"/>
      <c r="V68" s="6">
        <f t="shared" si="13"/>
        <v>1</v>
      </c>
      <c r="W68" s="6">
        <f t="shared" si="14"/>
        <v>0</v>
      </c>
    </row>
    <row r="69" spans="1:23">
      <c r="A69" s="8"/>
      <c r="B69" s="20">
        <f t="shared" si="15"/>
        <v>7</v>
      </c>
      <c r="C69" s="77">
        <v>45222</v>
      </c>
      <c r="D69" s="22" t="s">
        <v>39</v>
      </c>
      <c r="E69" s="22" t="s">
        <v>140</v>
      </c>
      <c r="F69" s="21">
        <v>10</v>
      </c>
      <c r="G69" s="21">
        <v>574</v>
      </c>
      <c r="H69" s="22">
        <v>564</v>
      </c>
      <c r="I69" s="21">
        <v>30</v>
      </c>
      <c r="J69" s="22">
        <f t="shared" si="16"/>
        <v>16920</v>
      </c>
      <c r="K69" s="9"/>
      <c r="V69" s="6">
        <f t="shared" si="13"/>
        <v>1</v>
      </c>
      <c r="W69" s="6">
        <f t="shared" si="14"/>
        <v>0</v>
      </c>
    </row>
    <row r="70" spans="1:23">
      <c r="A70" s="8"/>
      <c r="B70" s="20">
        <f t="shared" si="15"/>
        <v>8</v>
      </c>
      <c r="C70" s="77">
        <v>45226</v>
      </c>
      <c r="D70" s="22" t="s">
        <v>39</v>
      </c>
      <c r="E70" s="22" t="s">
        <v>141</v>
      </c>
      <c r="F70" s="21">
        <v>40</v>
      </c>
      <c r="G70" s="21">
        <v>55</v>
      </c>
      <c r="H70" s="22">
        <v>15</v>
      </c>
      <c r="I70" s="21">
        <v>20</v>
      </c>
      <c r="J70" s="22">
        <f t="shared" si="16"/>
        <v>300</v>
      </c>
      <c r="K70" s="9"/>
      <c r="V70" s="6">
        <f t="shared" si="13"/>
        <v>1</v>
      </c>
      <c r="W70" s="6">
        <f t="shared" si="14"/>
        <v>0</v>
      </c>
    </row>
    <row r="71" spans="1:23">
      <c r="A71" s="8"/>
      <c r="B71" s="20">
        <f t="shared" si="15"/>
        <v>9</v>
      </c>
      <c r="C71" s="77">
        <v>45226</v>
      </c>
      <c r="D71" s="22" t="s">
        <v>39</v>
      </c>
      <c r="E71" s="22" t="s">
        <v>142</v>
      </c>
      <c r="F71" s="21">
        <v>30</v>
      </c>
      <c r="G71" s="20">
        <v>17</v>
      </c>
      <c r="H71" s="22">
        <v>-13</v>
      </c>
      <c r="I71" s="21">
        <v>20</v>
      </c>
      <c r="J71" s="22">
        <f t="shared" si="16"/>
        <v>-260</v>
      </c>
      <c r="K71" s="9"/>
      <c r="V71" s="6">
        <f t="shared" si="13"/>
        <v>0</v>
      </c>
      <c r="W71" s="6">
        <f t="shared" si="14"/>
        <v>1</v>
      </c>
    </row>
    <row r="72" spans="1:23">
      <c r="A72" s="8"/>
      <c r="B72" s="20">
        <v>10</v>
      </c>
      <c r="C72" s="77">
        <v>45229</v>
      </c>
      <c r="D72" s="22" t="s">
        <v>39</v>
      </c>
      <c r="E72" s="22" t="s">
        <v>143</v>
      </c>
      <c r="F72" s="21">
        <v>30</v>
      </c>
      <c r="G72" s="20">
        <v>128</v>
      </c>
      <c r="H72" s="22">
        <v>98</v>
      </c>
      <c r="I72" s="21">
        <v>30</v>
      </c>
      <c r="J72" s="22">
        <f t="shared" si="16"/>
        <v>2940</v>
      </c>
      <c r="K72" s="9"/>
      <c r="V72" s="6">
        <f t="shared" si="13"/>
        <v>1</v>
      </c>
      <c r="W72" s="6">
        <f t="shared" si="14"/>
        <v>0</v>
      </c>
    </row>
    <row r="73" spans="1:23">
      <c r="A73" s="8"/>
      <c r="B73" s="20">
        <v>11</v>
      </c>
      <c r="C73" s="77"/>
      <c r="D73" s="22"/>
      <c r="E73" s="22"/>
      <c r="F73" s="21"/>
      <c r="G73" s="20"/>
      <c r="H73" s="22"/>
      <c r="I73" s="21"/>
      <c r="J73" s="22">
        <f t="shared" si="16"/>
        <v>0</v>
      </c>
      <c r="K73" s="9"/>
      <c r="V73" s="6">
        <f t="shared" si="13"/>
        <v>0</v>
      </c>
      <c r="W73" s="6">
        <f t="shared" si="14"/>
        <v>0</v>
      </c>
    </row>
    <row r="74" spans="1:23" ht="24" thickBot="1">
      <c r="A74" s="8"/>
      <c r="B74" s="207" t="s">
        <v>19</v>
      </c>
      <c r="C74" s="208"/>
      <c r="D74" s="208"/>
      <c r="E74" s="208"/>
      <c r="F74" s="208"/>
      <c r="G74" s="208"/>
      <c r="H74" s="209"/>
      <c r="I74" s="28" t="s">
        <v>20</v>
      </c>
      <c r="J74" s="29">
        <f>SUM(J63:J73)</f>
        <v>22690</v>
      </c>
      <c r="K74" s="9"/>
      <c r="V74" s="6">
        <f>SUM(V63:V73)</f>
        <v>9</v>
      </c>
      <c r="W74" s="6">
        <f>SUM(W63:W73)</f>
        <v>1</v>
      </c>
    </row>
    <row r="75" spans="1:23" ht="30" customHeight="1" thickBot="1">
      <c r="A75" s="30"/>
      <c r="B75" s="31"/>
      <c r="C75" s="32"/>
      <c r="D75" s="32"/>
      <c r="E75" s="32"/>
      <c r="F75" s="32"/>
      <c r="G75" s="32"/>
      <c r="H75" s="33"/>
      <c r="I75" s="32"/>
      <c r="J75" s="33"/>
      <c r="K75" s="34"/>
    </row>
  </sheetData>
  <mergeCells count="48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B27:J27"/>
    <mergeCell ref="M10:M11"/>
    <mergeCell ref="N10:N11"/>
    <mergeCell ref="O10:O11"/>
    <mergeCell ref="P10:P11"/>
    <mergeCell ref="M12:O14"/>
    <mergeCell ref="P12:R14"/>
    <mergeCell ref="B21:H21"/>
    <mergeCell ref="B25:J25"/>
    <mergeCell ref="B26:J26"/>
    <mergeCell ref="Q10:Q11"/>
    <mergeCell ref="R10:R11"/>
    <mergeCell ref="B60:J60"/>
    <mergeCell ref="B61:J61"/>
    <mergeCell ref="B74:H74"/>
    <mergeCell ref="B38:H38"/>
    <mergeCell ref="B42:J42"/>
    <mergeCell ref="B43:J43"/>
    <mergeCell ref="B44:J44"/>
    <mergeCell ref="B55:H55"/>
    <mergeCell ref="B59:J59"/>
  </mergeCells>
  <hyperlinks>
    <hyperlink ref="B38" r:id="rId1"/>
    <hyperlink ref="B55" r:id="rId2"/>
    <hyperlink ref="B74" r:id="rId3"/>
    <hyperlink ref="M1" location="'MASTER '!A1" display="Back"/>
    <hyperlink ref="M6:M7" location="'SEP 2023'!A30" display="FINNIFTY"/>
    <hyperlink ref="M10:M11" location="'SEP 2023'!A70" display="SENSEX"/>
    <hyperlink ref="M8:M9" location="'SEP 2023'!A50" display="MIDCPNIFTY"/>
    <hyperlink ref="M4:M5" location="'SEP 2023'!A1" display="INDEX OPTION"/>
    <hyperlink ref="B21" r:id="rId4"/>
  </hyperlinks>
  <pageMargins left="0" right="0" top="0" bottom="0" header="0" footer="0"/>
  <pageSetup scale="95" orientation="portrait" r:id="rId5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5"/>
  <sheetViews>
    <sheetView topLeftCell="A16" workbookViewId="0">
      <selection activeCell="T13" sqref="T13"/>
    </sheetView>
  </sheetViews>
  <sheetFormatPr defaultRowHeight="15"/>
  <cols>
    <col min="1" max="1" width="5" customWidth="1"/>
    <col min="2" max="2" width="7" customWidth="1"/>
    <col min="3" max="3" width="11.5703125" customWidth="1"/>
    <col min="4" max="4" width="10.85546875" customWidth="1"/>
    <col min="5" max="5" width="20.42578125" customWidth="1"/>
    <col min="6" max="6" width="11.85546875" customWidth="1"/>
    <col min="7" max="7" width="10.140625" customWidth="1"/>
    <col min="8" max="8" width="12.5703125" customWidth="1"/>
    <col min="9" max="9" width="10.140625" customWidth="1"/>
    <col min="10" max="10" width="10.85546875" customWidth="1"/>
    <col min="11" max="11" width="4.28515625" customWidth="1"/>
    <col min="12" max="12" width="9.140625" customWidth="1"/>
    <col min="13" max="13" width="16" customWidth="1"/>
    <col min="14" max="14" width="9.7109375" customWidth="1"/>
    <col min="15" max="15" width="10" customWidth="1"/>
    <col min="16" max="16" width="10.5703125" customWidth="1"/>
    <col min="17" max="17" width="9.5703125" customWidth="1"/>
    <col min="18" max="18" width="12.7109375" customWidth="1"/>
  </cols>
  <sheetData>
    <row r="1" spans="1:23" s="6" customFormat="1" ht="30" customHeight="1" thickBot="1">
      <c r="A1" s="1"/>
      <c r="B1" s="2"/>
      <c r="C1" s="3"/>
      <c r="D1" s="3"/>
      <c r="E1" s="3"/>
      <c r="F1" s="3"/>
      <c r="G1" s="3"/>
      <c r="H1" s="4"/>
      <c r="I1" s="3"/>
      <c r="J1" s="4"/>
      <c r="K1" s="5"/>
      <c r="M1" s="7" t="s">
        <v>0</v>
      </c>
    </row>
    <row r="2" spans="1:23" s="6" customFormat="1" ht="27" customHeight="1" thickBot="1">
      <c r="A2" s="8" t="s">
        <v>1</v>
      </c>
      <c r="B2" s="151" t="s">
        <v>2</v>
      </c>
      <c r="C2" s="152"/>
      <c r="D2" s="152"/>
      <c r="E2" s="152"/>
      <c r="F2" s="152"/>
      <c r="G2" s="152"/>
      <c r="H2" s="152"/>
      <c r="I2" s="152"/>
      <c r="J2" s="153"/>
      <c r="K2" s="9"/>
      <c r="M2" s="180" t="s">
        <v>3</v>
      </c>
      <c r="N2" s="182" t="s">
        <v>4</v>
      </c>
      <c r="O2" s="182" t="s">
        <v>5</v>
      </c>
      <c r="P2" s="182" t="s">
        <v>6</v>
      </c>
      <c r="Q2" s="182" t="s">
        <v>7</v>
      </c>
      <c r="R2" s="162" t="s">
        <v>8</v>
      </c>
    </row>
    <row r="3" spans="1:23" s="6" customFormat="1" ht="16.5" thickBot="1">
      <c r="A3" s="8"/>
      <c r="B3" s="164">
        <v>45253</v>
      </c>
      <c r="C3" s="165"/>
      <c r="D3" s="165"/>
      <c r="E3" s="165"/>
      <c r="F3" s="165"/>
      <c r="G3" s="165"/>
      <c r="H3" s="165"/>
      <c r="I3" s="165"/>
      <c r="J3" s="166"/>
      <c r="K3" s="9"/>
      <c r="M3" s="181"/>
      <c r="N3" s="183"/>
      <c r="O3" s="183"/>
      <c r="P3" s="183"/>
      <c r="Q3" s="183"/>
      <c r="R3" s="163"/>
    </row>
    <row r="4" spans="1:23" s="6" customFormat="1" ht="16.5" thickBot="1">
      <c r="A4" s="8"/>
      <c r="B4" s="167" t="s">
        <v>23</v>
      </c>
      <c r="C4" s="168"/>
      <c r="D4" s="168"/>
      <c r="E4" s="168"/>
      <c r="F4" s="168"/>
      <c r="G4" s="168"/>
      <c r="H4" s="168"/>
      <c r="I4" s="168"/>
      <c r="J4" s="169"/>
      <c r="K4" s="9"/>
      <c r="M4" s="170" t="s">
        <v>25</v>
      </c>
      <c r="N4" s="172">
        <f>COUNT(C6:C20)</f>
        <v>9</v>
      </c>
      <c r="O4" s="174">
        <f>V21</f>
        <v>7</v>
      </c>
      <c r="P4" s="174">
        <f>W21</f>
        <v>2</v>
      </c>
      <c r="Q4" s="176">
        <f>N4-O4-P4</f>
        <v>0</v>
      </c>
      <c r="R4" s="178">
        <f>O4/N4</f>
        <v>0.77777777777777779</v>
      </c>
    </row>
    <row r="5" spans="1:23" s="16" customFormat="1" ht="15.75" customHeight="1" thickBot="1">
      <c r="A5" s="8"/>
      <c r="B5" s="10" t="s">
        <v>9</v>
      </c>
      <c r="C5" s="11" t="s">
        <v>10</v>
      </c>
      <c r="D5" s="12" t="s">
        <v>11</v>
      </c>
      <c r="E5" s="12" t="s">
        <v>12</v>
      </c>
      <c r="F5" s="13" t="s">
        <v>155</v>
      </c>
      <c r="G5" s="13" t="s">
        <v>156</v>
      </c>
      <c r="H5" s="39" t="s">
        <v>157</v>
      </c>
      <c r="I5" s="51" t="s">
        <v>21</v>
      </c>
      <c r="J5" s="15" t="s">
        <v>16</v>
      </c>
      <c r="K5" s="9"/>
      <c r="M5" s="171"/>
      <c r="N5" s="173"/>
      <c r="O5" s="175"/>
      <c r="P5" s="175"/>
      <c r="Q5" s="177"/>
      <c r="R5" s="179"/>
      <c r="V5" s="16" t="s">
        <v>5</v>
      </c>
      <c r="W5" s="16" t="s">
        <v>6</v>
      </c>
    </row>
    <row r="6" spans="1:23" s="6" customFormat="1" ht="15" customHeight="1">
      <c r="A6" s="8"/>
      <c r="B6" s="17">
        <v>1</v>
      </c>
      <c r="C6" s="76">
        <v>45231</v>
      </c>
      <c r="D6" s="18" t="s">
        <v>39</v>
      </c>
      <c r="E6" s="18" t="s">
        <v>154</v>
      </c>
      <c r="F6" s="19">
        <v>20</v>
      </c>
      <c r="G6" s="19">
        <v>53</v>
      </c>
      <c r="H6" s="19">
        <v>33</v>
      </c>
      <c r="I6" s="52">
        <v>30</v>
      </c>
      <c r="J6" s="41">
        <f>H6*I6</f>
        <v>990</v>
      </c>
      <c r="K6" s="9"/>
      <c r="M6" s="185" t="s">
        <v>26</v>
      </c>
      <c r="N6" s="186">
        <f>COUNT(C29:C37)</f>
        <v>5</v>
      </c>
      <c r="O6" s="187">
        <f>V38</f>
        <v>4</v>
      </c>
      <c r="P6" s="187">
        <f>W38</f>
        <v>1</v>
      </c>
      <c r="Q6" s="188">
        <f>N6-O6-P6</f>
        <v>0</v>
      </c>
      <c r="R6" s="184">
        <f>O6/N6</f>
        <v>0.8</v>
      </c>
      <c r="V6" s="6">
        <f>IF($J6&gt;0,1,0)</f>
        <v>1</v>
      </c>
      <c r="W6" s="6">
        <f>IF($J6&lt;0,1,0)</f>
        <v>0</v>
      </c>
    </row>
    <row r="7" spans="1:23" s="6" customFormat="1">
      <c r="A7" s="8"/>
      <c r="B7" s="23">
        <f>B6+1</f>
        <v>2</v>
      </c>
      <c r="C7" s="77">
        <v>45232</v>
      </c>
      <c r="D7" s="22" t="s">
        <v>39</v>
      </c>
      <c r="E7" s="22" t="s">
        <v>158</v>
      </c>
      <c r="F7" s="20">
        <v>10</v>
      </c>
      <c r="G7" s="20">
        <v>0</v>
      </c>
      <c r="H7" s="20">
        <v>-10</v>
      </c>
      <c r="I7" s="21">
        <v>100</v>
      </c>
      <c r="J7" s="42">
        <f>H7*I7</f>
        <v>-1000</v>
      </c>
      <c r="K7" s="9"/>
      <c r="M7" s="171"/>
      <c r="N7" s="173"/>
      <c r="O7" s="175"/>
      <c r="P7" s="175"/>
      <c r="Q7" s="177"/>
      <c r="R7" s="179"/>
      <c r="V7" s="6">
        <f t="shared" ref="V7:V20" si="0">IF($J7&gt;0,1,0)</f>
        <v>0</v>
      </c>
      <c r="W7" s="6">
        <f t="shared" ref="W7:W20" si="1">IF($J7&lt;0,1,0)</f>
        <v>1</v>
      </c>
    </row>
    <row r="8" spans="1:23" s="6" customFormat="1">
      <c r="A8" s="8"/>
      <c r="B8" s="23">
        <f t="shared" ref="B8:B20" si="2">B7+1</f>
        <v>3</v>
      </c>
      <c r="C8" s="77">
        <v>45238</v>
      </c>
      <c r="D8" s="22" t="s">
        <v>39</v>
      </c>
      <c r="E8" s="22" t="s">
        <v>165</v>
      </c>
      <c r="F8" s="20">
        <v>25</v>
      </c>
      <c r="G8" s="20">
        <v>40</v>
      </c>
      <c r="H8" s="20">
        <v>15</v>
      </c>
      <c r="I8" s="21">
        <v>30</v>
      </c>
      <c r="J8" s="42">
        <f>H8*I8</f>
        <v>450</v>
      </c>
      <c r="K8" s="9"/>
      <c r="M8" s="185" t="s">
        <v>28</v>
      </c>
      <c r="N8" s="186">
        <f>COUNT(C46:C54)</f>
        <v>3</v>
      </c>
      <c r="O8" s="187">
        <f>V55</f>
        <v>3</v>
      </c>
      <c r="P8" s="187">
        <f>W55</f>
        <v>0</v>
      </c>
      <c r="Q8" s="188">
        <f>N8-O8-P8</f>
        <v>0</v>
      </c>
      <c r="R8" s="184">
        <f>O8/N8</f>
        <v>1</v>
      </c>
      <c r="V8" s="6">
        <f>IF($J8&gt;0,1,0)</f>
        <v>1</v>
      </c>
      <c r="W8" s="6">
        <f>IF($J8&lt;0,1,0)</f>
        <v>0</v>
      </c>
    </row>
    <row r="9" spans="1:23" s="6" customFormat="1">
      <c r="A9" s="8"/>
      <c r="B9" s="23">
        <f t="shared" si="2"/>
        <v>4</v>
      </c>
      <c r="C9" s="77">
        <v>45239</v>
      </c>
      <c r="D9" s="22" t="s">
        <v>39</v>
      </c>
      <c r="E9" s="22" t="s">
        <v>166</v>
      </c>
      <c r="F9" s="20">
        <v>10</v>
      </c>
      <c r="G9" s="20">
        <v>4</v>
      </c>
      <c r="H9" s="20">
        <v>-6</v>
      </c>
      <c r="I9" s="21">
        <v>100</v>
      </c>
      <c r="J9" s="42">
        <f t="shared" ref="J9:J20" si="3">H9*I9</f>
        <v>-600</v>
      </c>
      <c r="K9" s="9"/>
      <c r="M9" s="171"/>
      <c r="N9" s="173"/>
      <c r="O9" s="175"/>
      <c r="P9" s="175"/>
      <c r="Q9" s="177"/>
      <c r="R9" s="179"/>
      <c r="V9" s="6">
        <f>IF($J9&gt;0,1,0)</f>
        <v>0</v>
      </c>
      <c r="W9" s="6">
        <f>IF($J9&lt;0,1,0)</f>
        <v>1</v>
      </c>
    </row>
    <row r="10" spans="1:23" s="6" customFormat="1">
      <c r="A10" s="8"/>
      <c r="B10" s="23">
        <f t="shared" si="2"/>
        <v>5</v>
      </c>
      <c r="C10" s="77">
        <v>45239</v>
      </c>
      <c r="D10" s="22" t="s">
        <v>39</v>
      </c>
      <c r="E10" s="22" t="s">
        <v>167</v>
      </c>
      <c r="F10" s="20">
        <v>25</v>
      </c>
      <c r="G10" s="20">
        <v>58</v>
      </c>
      <c r="H10" s="20">
        <v>33</v>
      </c>
      <c r="I10" s="21">
        <v>100</v>
      </c>
      <c r="J10" s="42">
        <f t="shared" si="3"/>
        <v>3300</v>
      </c>
      <c r="K10" s="9"/>
      <c r="M10" s="185" t="s">
        <v>27</v>
      </c>
      <c r="N10" s="186">
        <f>COUNT(C63:C73)</f>
        <v>9</v>
      </c>
      <c r="O10" s="187">
        <f>V74</f>
        <v>7</v>
      </c>
      <c r="P10" s="187">
        <f>W74</f>
        <v>2</v>
      </c>
      <c r="Q10" s="188">
        <v>0</v>
      </c>
      <c r="R10" s="184">
        <f>O10/N10</f>
        <v>0.77777777777777779</v>
      </c>
      <c r="V10" s="6">
        <f>IF($J10&gt;0,1,0)</f>
        <v>1</v>
      </c>
      <c r="W10" s="6">
        <f>IF($J10&lt;0,1,0)</f>
        <v>0</v>
      </c>
    </row>
    <row r="11" spans="1:23" s="6" customFormat="1" ht="15.75" thickBot="1">
      <c r="A11" s="8"/>
      <c r="B11" s="23">
        <f t="shared" si="2"/>
        <v>6</v>
      </c>
      <c r="C11" s="77">
        <v>45252</v>
      </c>
      <c r="D11" s="22" t="s">
        <v>39</v>
      </c>
      <c r="E11" s="22" t="s">
        <v>171</v>
      </c>
      <c r="F11" s="20">
        <v>20</v>
      </c>
      <c r="G11" s="20">
        <v>215</v>
      </c>
      <c r="H11" s="20">
        <v>195</v>
      </c>
      <c r="I11" s="21">
        <v>30</v>
      </c>
      <c r="J11" s="42">
        <f t="shared" si="3"/>
        <v>5850</v>
      </c>
      <c r="K11" s="9"/>
      <c r="M11" s="171"/>
      <c r="N11" s="173"/>
      <c r="O11" s="175"/>
      <c r="P11" s="175"/>
      <c r="Q11" s="177"/>
      <c r="R11" s="179"/>
      <c r="V11" s="6">
        <f t="shared" si="0"/>
        <v>1</v>
      </c>
      <c r="W11" s="6">
        <f t="shared" si="1"/>
        <v>0</v>
      </c>
    </row>
    <row r="12" spans="1:23" s="6" customFormat="1" ht="15" customHeight="1">
      <c r="A12" s="8"/>
      <c r="B12" s="23">
        <f t="shared" si="2"/>
        <v>7</v>
      </c>
      <c r="C12" s="77">
        <v>45253</v>
      </c>
      <c r="D12" s="22" t="s">
        <v>39</v>
      </c>
      <c r="E12" s="22" t="s">
        <v>172</v>
      </c>
      <c r="F12" s="20">
        <v>15</v>
      </c>
      <c r="G12" s="20">
        <v>33</v>
      </c>
      <c r="H12" s="20">
        <v>18</v>
      </c>
      <c r="I12" s="21">
        <v>100</v>
      </c>
      <c r="J12" s="42">
        <f t="shared" si="3"/>
        <v>1800</v>
      </c>
      <c r="K12" s="9"/>
      <c r="M12" s="189" t="s">
        <v>18</v>
      </c>
      <c r="N12" s="190"/>
      <c r="O12" s="191"/>
      <c r="P12" s="198">
        <f>R10</f>
        <v>0.77777777777777779</v>
      </c>
      <c r="Q12" s="199"/>
      <c r="R12" s="200"/>
      <c r="V12" s="6">
        <f t="shared" si="0"/>
        <v>1</v>
      </c>
      <c r="W12" s="6">
        <f t="shared" si="1"/>
        <v>0</v>
      </c>
    </row>
    <row r="13" spans="1:23" s="6" customFormat="1" ht="15" customHeight="1">
      <c r="A13" s="8"/>
      <c r="B13" s="78">
        <f t="shared" si="2"/>
        <v>8</v>
      </c>
      <c r="C13" s="77">
        <v>45260</v>
      </c>
      <c r="D13" s="80" t="s">
        <v>39</v>
      </c>
      <c r="E13" s="80" t="s">
        <v>38</v>
      </c>
      <c r="F13" s="81">
        <v>30</v>
      </c>
      <c r="G13" s="81">
        <v>70</v>
      </c>
      <c r="H13" s="81">
        <v>40</v>
      </c>
      <c r="I13" s="82">
        <v>30</v>
      </c>
      <c r="J13" s="42">
        <f t="shared" si="3"/>
        <v>1200</v>
      </c>
      <c r="K13" s="9"/>
      <c r="M13" s="192"/>
      <c r="N13" s="193"/>
      <c r="O13" s="194"/>
      <c r="P13" s="201"/>
      <c r="Q13" s="202"/>
      <c r="R13" s="203"/>
      <c r="V13" s="6">
        <f t="shared" si="0"/>
        <v>1</v>
      </c>
      <c r="W13" s="6">
        <f t="shared" si="1"/>
        <v>0</v>
      </c>
    </row>
    <row r="14" spans="1:23" s="6" customFormat="1" ht="15" customHeight="1" thickBot="1">
      <c r="A14" s="8"/>
      <c r="B14" s="78">
        <f t="shared" si="2"/>
        <v>9</v>
      </c>
      <c r="C14" s="77">
        <v>45260</v>
      </c>
      <c r="D14" s="80" t="s">
        <v>39</v>
      </c>
      <c r="E14" s="80" t="s">
        <v>43</v>
      </c>
      <c r="F14" s="81">
        <v>10</v>
      </c>
      <c r="G14" s="81">
        <v>22</v>
      </c>
      <c r="H14" s="81">
        <v>12</v>
      </c>
      <c r="I14" s="82">
        <v>100</v>
      </c>
      <c r="J14" s="83">
        <f t="shared" si="3"/>
        <v>1200</v>
      </c>
      <c r="K14" s="9"/>
      <c r="M14" s="195"/>
      <c r="N14" s="196"/>
      <c r="O14" s="197"/>
      <c r="P14" s="204"/>
      <c r="Q14" s="205"/>
      <c r="R14" s="206"/>
      <c r="V14" s="6">
        <f t="shared" si="0"/>
        <v>1</v>
      </c>
      <c r="W14" s="6">
        <f t="shared" si="1"/>
        <v>0</v>
      </c>
    </row>
    <row r="15" spans="1:23" s="6" customFormat="1" ht="15" customHeight="1">
      <c r="A15" s="8"/>
      <c r="B15" s="23">
        <f t="shared" si="2"/>
        <v>10</v>
      </c>
      <c r="C15" s="77"/>
      <c r="D15" s="80"/>
      <c r="E15" s="80"/>
      <c r="F15" s="81"/>
      <c r="G15" s="81"/>
      <c r="H15" s="81"/>
      <c r="I15" s="82"/>
      <c r="J15" s="83">
        <f t="shared" si="3"/>
        <v>0</v>
      </c>
      <c r="K15" s="9"/>
      <c r="V15" s="6">
        <f t="shared" si="0"/>
        <v>0</v>
      </c>
      <c r="W15" s="6">
        <f t="shared" si="1"/>
        <v>0</v>
      </c>
    </row>
    <row r="16" spans="1:23" s="6" customFormat="1" ht="15.75" customHeight="1">
      <c r="A16" s="8"/>
      <c r="B16" s="23">
        <f t="shared" si="2"/>
        <v>11</v>
      </c>
      <c r="C16" s="77"/>
      <c r="D16" s="22"/>
      <c r="E16" s="22"/>
      <c r="F16" s="20"/>
      <c r="G16" s="20"/>
      <c r="H16" s="20"/>
      <c r="I16" s="21"/>
      <c r="J16" s="42">
        <f t="shared" si="3"/>
        <v>0</v>
      </c>
      <c r="K16" s="9"/>
      <c r="V16" s="6">
        <f t="shared" si="0"/>
        <v>0</v>
      </c>
      <c r="W16" s="6">
        <f t="shared" si="1"/>
        <v>0</v>
      </c>
    </row>
    <row r="17" spans="1:23" s="6" customFormat="1">
      <c r="A17" s="8"/>
      <c r="B17" s="23">
        <f t="shared" si="2"/>
        <v>12</v>
      </c>
      <c r="C17" s="77"/>
      <c r="D17" s="22"/>
      <c r="E17" s="22"/>
      <c r="F17" s="20"/>
      <c r="G17" s="20"/>
      <c r="H17" s="20"/>
      <c r="I17" s="21"/>
      <c r="J17" s="42">
        <f t="shared" si="3"/>
        <v>0</v>
      </c>
      <c r="K17" s="9"/>
      <c r="V17" s="6">
        <f t="shared" si="0"/>
        <v>0</v>
      </c>
      <c r="W17" s="6">
        <f t="shared" si="1"/>
        <v>0</v>
      </c>
    </row>
    <row r="18" spans="1:23" s="6" customFormat="1">
      <c r="A18" s="8"/>
      <c r="B18" s="23">
        <f t="shared" si="2"/>
        <v>13</v>
      </c>
      <c r="C18" s="77"/>
      <c r="D18" s="22"/>
      <c r="E18" s="22"/>
      <c r="F18" s="20"/>
      <c r="G18" s="20"/>
      <c r="H18" s="20"/>
      <c r="I18" s="21"/>
      <c r="J18" s="42">
        <f t="shared" si="3"/>
        <v>0</v>
      </c>
      <c r="K18" s="9"/>
      <c r="M18" s="6" t="s">
        <v>17</v>
      </c>
      <c r="V18" s="6">
        <f t="shared" si="0"/>
        <v>0</v>
      </c>
      <c r="W18" s="6">
        <f t="shared" si="1"/>
        <v>0</v>
      </c>
    </row>
    <row r="19" spans="1:23" s="6" customFormat="1">
      <c r="A19" s="8"/>
      <c r="B19" s="23">
        <f t="shared" si="2"/>
        <v>14</v>
      </c>
      <c r="C19" s="77"/>
      <c r="D19" s="22"/>
      <c r="E19" s="22"/>
      <c r="F19" s="20"/>
      <c r="G19" s="20"/>
      <c r="H19" s="20"/>
      <c r="I19" s="21"/>
      <c r="J19" s="42">
        <f t="shared" si="3"/>
        <v>0</v>
      </c>
      <c r="K19" s="9"/>
      <c r="V19" s="6">
        <f t="shared" si="0"/>
        <v>0</v>
      </c>
      <c r="W19" s="6">
        <f t="shared" si="1"/>
        <v>0</v>
      </c>
    </row>
    <row r="20" spans="1:23" s="6" customFormat="1" ht="15.75" thickBot="1">
      <c r="A20" s="8"/>
      <c r="B20" s="25">
        <f t="shared" si="2"/>
        <v>15</v>
      </c>
      <c r="C20" s="77"/>
      <c r="D20" s="26"/>
      <c r="E20" s="26"/>
      <c r="F20" s="53"/>
      <c r="G20" s="53"/>
      <c r="H20" s="53"/>
      <c r="I20" s="27"/>
      <c r="J20" s="43">
        <f t="shared" si="3"/>
        <v>0</v>
      </c>
      <c r="K20" s="9"/>
      <c r="V20" s="6">
        <f t="shared" si="0"/>
        <v>0</v>
      </c>
      <c r="W20" s="6">
        <f t="shared" si="1"/>
        <v>0</v>
      </c>
    </row>
    <row r="21" spans="1:23" s="6" customFormat="1" ht="24" thickBot="1">
      <c r="A21" s="8"/>
      <c r="B21" s="207" t="s">
        <v>19</v>
      </c>
      <c r="C21" s="208"/>
      <c r="D21" s="208"/>
      <c r="E21" s="208"/>
      <c r="F21" s="208"/>
      <c r="G21" s="208"/>
      <c r="H21" s="209"/>
      <c r="I21" s="28" t="s">
        <v>20</v>
      </c>
      <c r="J21" s="29">
        <f>SUM(J6:J20)</f>
        <v>13190</v>
      </c>
      <c r="K21" s="9"/>
      <c r="V21" s="6">
        <f>SUM(V6:V20)</f>
        <v>7</v>
      </c>
      <c r="W21" s="6">
        <f>SUM(W6:W20)</f>
        <v>2</v>
      </c>
    </row>
    <row r="22" spans="1:23" s="6" customFormat="1" ht="30" customHeight="1" thickBot="1">
      <c r="A22" s="30"/>
      <c r="B22" s="31"/>
      <c r="C22" s="32"/>
      <c r="D22" s="32"/>
      <c r="E22" s="32"/>
      <c r="F22" s="32"/>
      <c r="G22" s="32"/>
      <c r="H22" s="33"/>
      <c r="I22" s="32"/>
      <c r="J22" s="33"/>
      <c r="K22" s="34"/>
      <c r="M22" s="6" t="s">
        <v>17</v>
      </c>
    </row>
    <row r="23" spans="1:23" s="6" customFormat="1" ht="15.75" thickBot="1">
      <c r="A23" s="16"/>
      <c r="B23" s="35"/>
      <c r="C23" s="16"/>
      <c r="D23" s="16"/>
      <c r="E23" s="16"/>
      <c r="F23" s="16"/>
      <c r="G23" s="16"/>
      <c r="H23" s="36"/>
      <c r="I23" s="16"/>
      <c r="J23" s="36"/>
      <c r="K23" s="16"/>
    </row>
    <row r="24" spans="1:23" s="6" customFormat="1" ht="30" customHeight="1" thickBot="1">
      <c r="A24" s="1"/>
      <c r="B24" s="2"/>
      <c r="C24" s="3"/>
      <c r="D24" s="3"/>
      <c r="E24" s="3"/>
      <c r="F24" s="3"/>
      <c r="G24" s="3"/>
      <c r="H24" s="4"/>
      <c r="I24" s="3"/>
      <c r="J24" s="4"/>
      <c r="K24" s="5"/>
    </row>
    <row r="25" spans="1:23" s="6" customFormat="1" ht="27" thickBot="1">
      <c r="A25" s="8" t="s">
        <v>1</v>
      </c>
      <c r="B25" s="151" t="s">
        <v>2</v>
      </c>
      <c r="C25" s="152"/>
      <c r="D25" s="152"/>
      <c r="E25" s="152"/>
      <c r="F25" s="152"/>
      <c r="G25" s="152"/>
      <c r="H25" s="152"/>
      <c r="I25" s="152"/>
      <c r="J25" s="153"/>
      <c r="K25" s="9"/>
      <c r="O25" s="37"/>
      <c r="P25" s="37"/>
      <c r="Q25" s="37"/>
      <c r="R25" s="37"/>
    </row>
    <row r="26" spans="1:23" s="6" customFormat="1" ht="16.5" thickBot="1">
      <c r="A26" s="8"/>
      <c r="B26" s="164">
        <v>45253</v>
      </c>
      <c r="C26" s="165"/>
      <c r="D26" s="165"/>
      <c r="E26" s="165"/>
      <c r="F26" s="165"/>
      <c r="G26" s="165"/>
      <c r="H26" s="165"/>
      <c r="I26" s="165"/>
      <c r="J26" s="166"/>
      <c r="K26" s="9"/>
    </row>
    <row r="27" spans="1:23" s="6" customFormat="1" ht="16.5" thickBot="1">
      <c r="A27" s="8"/>
      <c r="B27" s="167" t="s">
        <v>22</v>
      </c>
      <c r="C27" s="168"/>
      <c r="D27" s="168"/>
      <c r="E27" s="168"/>
      <c r="F27" s="168"/>
      <c r="G27" s="168"/>
      <c r="H27" s="168"/>
      <c r="I27" s="168"/>
      <c r="J27" s="169"/>
      <c r="K27" s="9"/>
    </row>
    <row r="28" spans="1:23" s="37" customFormat="1" ht="15.75" thickBot="1">
      <c r="A28" s="38"/>
      <c r="B28" s="10" t="s">
        <v>9</v>
      </c>
      <c r="C28" s="11" t="s">
        <v>10</v>
      </c>
      <c r="D28" s="12" t="s">
        <v>11</v>
      </c>
      <c r="E28" s="12" t="s">
        <v>12</v>
      </c>
      <c r="F28" s="13" t="s">
        <v>155</v>
      </c>
      <c r="G28" s="13" t="s">
        <v>156</v>
      </c>
      <c r="H28" s="39" t="s">
        <v>157</v>
      </c>
      <c r="I28" s="13" t="s">
        <v>21</v>
      </c>
      <c r="J28" s="15" t="s">
        <v>16</v>
      </c>
      <c r="K28" s="40"/>
      <c r="M28" s="6"/>
      <c r="N28" s="6"/>
      <c r="O28" s="6"/>
      <c r="P28" s="6"/>
      <c r="Q28" s="6"/>
      <c r="R28" s="6"/>
      <c r="V28" s="16" t="s">
        <v>5</v>
      </c>
      <c r="W28" s="16" t="s">
        <v>6</v>
      </c>
    </row>
    <row r="29" spans="1:23" s="6" customFormat="1">
      <c r="A29" s="8"/>
      <c r="B29" s="17">
        <v>1</v>
      </c>
      <c r="C29" s="76">
        <v>45237</v>
      </c>
      <c r="D29" s="18" t="s">
        <v>39</v>
      </c>
      <c r="E29" s="18" t="s">
        <v>164</v>
      </c>
      <c r="F29" s="19">
        <v>20</v>
      </c>
      <c r="G29" s="19">
        <v>0</v>
      </c>
      <c r="H29" s="19">
        <v>-20</v>
      </c>
      <c r="I29" s="52">
        <v>80</v>
      </c>
      <c r="J29" s="41">
        <f>H29*I29</f>
        <v>-1600</v>
      </c>
      <c r="K29" s="9"/>
      <c r="V29" s="6">
        <f>IF($J29&gt;0,1,0)</f>
        <v>0</v>
      </c>
      <c r="W29" s="6">
        <f>IF($J29&lt;0,1,0)</f>
        <v>1</v>
      </c>
    </row>
    <row r="30" spans="1:23" s="6" customFormat="1">
      <c r="A30" s="8"/>
      <c r="B30" s="23">
        <f>B29+1</f>
        <v>2</v>
      </c>
      <c r="C30" s="77">
        <v>45237</v>
      </c>
      <c r="D30" s="22" t="s">
        <v>39</v>
      </c>
      <c r="E30" s="22" t="s">
        <v>107</v>
      </c>
      <c r="F30" s="20">
        <v>15</v>
      </c>
      <c r="G30" s="20">
        <v>62</v>
      </c>
      <c r="H30" s="20">
        <v>47</v>
      </c>
      <c r="I30" s="21">
        <v>80</v>
      </c>
      <c r="J30" s="42">
        <f>H30*I30</f>
        <v>3760</v>
      </c>
      <c r="K30" s="9"/>
      <c r="O30" s="6" t="s">
        <v>17</v>
      </c>
      <c r="V30" s="6">
        <f t="shared" ref="V30:V37" si="4">IF($J30&gt;0,1,0)</f>
        <v>1</v>
      </c>
      <c r="W30" s="6">
        <f t="shared" ref="W30:W37" si="5">IF($J30&lt;0,1,0)</f>
        <v>0</v>
      </c>
    </row>
    <row r="31" spans="1:23" s="6" customFormat="1">
      <c r="A31" s="8"/>
      <c r="B31" s="23">
        <f t="shared" ref="B31:B37" si="6">B30+1</f>
        <v>3</v>
      </c>
      <c r="C31" s="77">
        <v>45251</v>
      </c>
      <c r="D31" s="22" t="s">
        <v>39</v>
      </c>
      <c r="E31" s="22" t="s">
        <v>75</v>
      </c>
      <c r="F31" s="20">
        <v>25</v>
      </c>
      <c r="G31" s="20">
        <v>38</v>
      </c>
      <c r="H31" s="20">
        <v>13</v>
      </c>
      <c r="I31" s="21">
        <v>80</v>
      </c>
      <c r="J31" s="42">
        <f>H31*I31</f>
        <v>1040</v>
      </c>
      <c r="K31" s="9"/>
      <c r="V31" s="6">
        <f t="shared" si="4"/>
        <v>1</v>
      </c>
      <c r="W31" s="6">
        <f t="shared" si="5"/>
        <v>0</v>
      </c>
    </row>
    <row r="32" spans="1:23" s="6" customFormat="1">
      <c r="A32" s="8"/>
      <c r="B32" s="23">
        <f t="shared" si="6"/>
        <v>4</v>
      </c>
      <c r="C32" s="77">
        <v>45251</v>
      </c>
      <c r="D32" s="22" t="s">
        <v>39</v>
      </c>
      <c r="E32" s="22" t="s">
        <v>75</v>
      </c>
      <c r="F32" s="20">
        <v>10</v>
      </c>
      <c r="G32" s="20">
        <v>15</v>
      </c>
      <c r="H32" s="20">
        <v>5</v>
      </c>
      <c r="I32" s="21">
        <v>80</v>
      </c>
      <c r="J32" s="42">
        <f>I32*H32</f>
        <v>400</v>
      </c>
      <c r="K32" s="9"/>
      <c r="L32" s="6" t="s">
        <v>17</v>
      </c>
      <c r="V32" s="6">
        <f t="shared" si="4"/>
        <v>1</v>
      </c>
      <c r="W32" s="6">
        <f t="shared" si="5"/>
        <v>0</v>
      </c>
    </row>
    <row r="33" spans="1:23" s="6" customFormat="1">
      <c r="A33" s="8"/>
      <c r="B33" s="23">
        <f t="shared" si="6"/>
        <v>5</v>
      </c>
      <c r="C33" s="77">
        <v>45258</v>
      </c>
      <c r="D33" s="22" t="s">
        <v>39</v>
      </c>
      <c r="E33" s="22" t="s">
        <v>176</v>
      </c>
      <c r="F33" s="20">
        <v>20</v>
      </c>
      <c r="G33" s="20">
        <v>70</v>
      </c>
      <c r="H33" s="20">
        <v>50</v>
      </c>
      <c r="I33" s="21">
        <v>80</v>
      </c>
      <c r="J33" s="42">
        <f>I33*H33</f>
        <v>4000</v>
      </c>
      <c r="K33" s="9"/>
      <c r="V33" s="6">
        <f t="shared" si="4"/>
        <v>1</v>
      </c>
      <c r="W33" s="6">
        <f t="shared" si="5"/>
        <v>0</v>
      </c>
    </row>
    <row r="34" spans="1:23" s="6" customFormat="1">
      <c r="A34" s="8"/>
      <c r="B34" s="23">
        <f t="shared" si="6"/>
        <v>6</v>
      </c>
      <c r="C34" s="77"/>
      <c r="D34" s="22"/>
      <c r="E34" s="22"/>
      <c r="F34" s="20"/>
      <c r="G34" s="20"/>
      <c r="H34" s="20"/>
      <c r="I34" s="21"/>
      <c r="J34" s="42">
        <f>I34*H34</f>
        <v>0</v>
      </c>
      <c r="K34" s="9"/>
      <c r="V34" s="6">
        <f t="shared" si="4"/>
        <v>0</v>
      </c>
      <c r="W34" s="6">
        <f t="shared" si="5"/>
        <v>0</v>
      </c>
    </row>
    <row r="35" spans="1:23" s="6" customFormat="1">
      <c r="A35" s="8"/>
      <c r="B35" s="23">
        <f t="shared" si="6"/>
        <v>7</v>
      </c>
      <c r="C35" s="77"/>
      <c r="D35" s="22"/>
      <c r="E35" s="22"/>
      <c r="F35" s="20"/>
      <c r="G35" s="20"/>
      <c r="H35" s="20"/>
      <c r="I35" s="21"/>
      <c r="J35" s="42">
        <f t="shared" ref="J35:J37" si="7">I35*H35</f>
        <v>0</v>
      </c>
      <c r="K35" s="9"/>
      <c r="V35" s="6">
        <f t="shared" si="4"/>
        <v>0</v>
      </c>
      <c r="W35" s="6">
        <f t="shared" si="5"/>
        <v>0</v>
      </c>
    </row>
    <row r="36" spans="1:23" s="6" customFormat="1">
      <c r="A36" s="8"/>
      <c r="B36" s="23">
        <f t="shared" si="6"/>
        <v>8</v>
      </c>
      <c r="C36" s="77"/>
      <c r="D36" s="22"/>
      <c r="E36" s="22"/>
      <c r="F36" s="20"/>
      <c r="G36" s="20"/>
      <c r="H36" s="20"/>
      <c r="I36" s="21"/>
      <c r="J36" s="42">
        <f t="shared" si="7"/>
        <v>0</v>
      </c>
      <c r="K36" s="9"/>
      <c r="V36" s="6">
        <f t="shared" si="4"/>
        <v>0</v>
      </c>
      <c r="W36" s="6">
        <f t="shared" si="5"/>
        <v>0</v>
      </c>
    </row>
    <row r="37" spans="1:23" s="6" customFormat="1">
      <c r="A37" s="8"/>
      <c r="B37" s="23">
        <f t="shared" si="6"/>
        <v>9</v>
      </c>
      <c r="C37" s="77"/>
      <c r="D37" s="22"/>
      <c r="E37" s="22"/>
      <c r="F37" s="20"/>
      <c r="G37" s="20"/>
      <c r="H37" s="20"/>
      <c r="I37" s="21"/>
      <c r="J37" s="42">
        <f t="shared" si="7"/>
        <v>0</v>
      </c>
      <c r="K37" s="9"/>
      <c r="V37" s="6">
        <f t="shared" si="4"/>
        <v>0</v>
      </c>
      <c r="W37" s="6">
        <f t="shared" si="5"/>
        <v>0</v>
      </c>
    </row>
    <row r="38" spans="1:23" s="6" customFormat="1" ht="24" thickBot="1">
      <c r="A38" s="8"/>
      <c r="B38" s="207" t="s">
        <v>19</v>
      </c>
      <c r="C38" s="208"/>
      <c r="D38" s="208"/>
      <c r="E38" s="208"/>
      <c r="F38" s="208"/>
      <c r="G38" s="208"/>
      <c r="H38" s="209"/>
      <c r="I38" s="28" t="s">
        <v>20</v>
      </c>
      <c r="J38" s="29">
        <f>SUM(J29:J37)</f>
        <v>7600</v>
      </c>
      <c r="K38" s="9"/>
      <c r="V38" s="6">
        <f>SUM(V29:V37)</f>
        <v>4</v>
      </c>
      <c r="W38" s="6">
        <f>SUM(W29:W37)</f>
        <v>1</v>
      </c>
    </row>
    <row r="39" spans="1:23" s="6" customFormat="1" ht="30" customHeight="1" thickBot="1">
      <c r="A39" s="30"/>
      <c r="B39" s="31"/>
      <c r="C39" s="32"/>
      <c r="D39" s="32"/>
      <c r="E39" s="32"/>
      <c r="F39" s="32"/>
      <c r="G39" s="32"/>
      <c r="H39" s="33"/>
      <c r="I39" s="32"/>
      <c r="J39" s="33"/>
      <c r="K39" s="34"/>
    </row>
    <row r="40" spans="1:23" s="6" customFormat="1" ht="15.75" thickBot="1">
      <c r="A40" s="16"/>
      <c r="B40" s="35"/>
      <c r="C40" s="16"/>
      <c r="D40" s="16"/>
      <c r="E40" s="16"/>
      <c r="F40" s="16"/>
      <c r="G40" s="16"/>
      <c r="H40" s="36"/>
      <c r="I40" s="16"/>
      <c r="J40" s="36"/>
      <c r="K40" s="16"/>
    </row>
    <row r="41" spans="1:23" s="6" customFormat="1" ht="30" customHeight="1" thickBot="1">
      <c r="A41" s="1"/>
      <c r="B41" s="2"/>
      <c r="C41" s="3"/>
      <c r="D41" s="3"/>
      <c r="E41" s="3"/>
      <c r="F41" s="3"/>
      <c r="G41" s="3"/>
      <c r="H41" s="4"/>
      <c r="I41" s="3"/>
      <c r="J41" s="4"/>
      <c r="K41" s="5"/>
    </row>
    <row r="42" spans="1:23" s="6" customFormat="1" ht="27" thickBot="1">
      <c r="A42" s="8" t="s">
        <v>1</v>
      </c>
      <c r="B42" s="151" t="s">
        <v>2</v>
      </c>
      <c r="C42" s="152"/>
      <c r="D42" s="152"/>
      <c r="E42" s="152"/>
      <c r="F42" s="152"/>
      <c r="G42" s="152"/>
      <c r="H42" s="152"/>
      <c r="I42" s="152"/>
      <c r="J42" s="153"/>
      <c r="K42" s="9"/>
    </row>
    <row r="43" spans="1:23" s="6" customFormat="1" ht="16.5" thickBot="1">
      <c r="A43" s="8"/>
      <c r="B43" s="164">
        <v>45253</v>
      </c>
      <c r="C43" s="165"/>
      <c r="D43" s="165"/>
      <c r="E43" s="165"/>
      <c r="F43" s="165"/>
      <c r="G43" s="165"/>
      <c r="H43" s="165"/>
      <c r="I43" s="165"/>
      <c r="J43" s="166"/>
      <c r="K43" s="9"/>
    </row>
    <row r="44" spans="1:23" s="6" customFormat="1" ht="16.5" thickBot="1">
      <c r="A44" s="8"/>
      <c r="B44" s="167" t="s">
        <v>52</v>
      </c>
      <c r="C44" s="168"/>
      <c r="D44" s="168"/>
      <c r="E44" s="168"/>
      <c r="F44" s="168"/>
      <c r="G44" s="168"/>
      <c r="H44" s="168"/>
      <c r="I44" s="168"/>
      <c r="J44" s="169"/>
      <c r="K44" s="9"/>
    </row>
    <row r="45" spans="1:23" s="6" customFormat="1" ht="15.75" thickBot="1">
      <c r="A45" s="38"/>
      <c r="B45" s="44" t="s">
        <v>9</v>
      </c>
      <c r="C45" s="45" t="s">
        <v>10</v>
      </c>
      <c r="D45" s="46" t="s">
        <v>11</v>
      </c>
      <c r="E45" s="46" t="s">
        <v>12</v>
      </c>
      <c r="F45" s="47" t="s">
        <v>155</v>
      </c>
      <c r="G45" s="47" t="s">
        <v>156</v>
      </c>
      <c r="H45" s="48" t="s">
        <v>157</v>
      </c>
      <c r="I45" s="47" t="s">
        <v>21</v>
      </c>
      <c r="J45" s="49" t="s">
        <v>16</v>
      </c>
      <c r="K45" s="40"/>
      <c r="L45" s="37"/>
      <c r="V45" s="16" t="s">
        <v>5</v>
      </c>
      <c r="W45" s="16" t="s">
        <v>6</v>
      </c>
    </row>
    <row r="46" spans="1:23" s="6" customFormat="1">
      <c r="A46" s="8"/>
      <c r="B46" s="50">
        <v>1</v>
      </c>
      <c r="C46" s="77">
        <v>45236</v>
      </c>
      <c r="D46" s="18" t="s">
        <v>39</v>
      </c>
      <c r="E46" s="18" t="s">
        <v>163</v>
      </c>
      <c r="F46" s="19">
        <v>8</v>
      </c>
      <c r="G46" s="19">
        <v>18</v>
      </c>
      <c r="H46" s="19">
        <v>10</v>
      </c>
      <c r="I46" s="52">
        <v>75</v>
      </c>
      <c r="J46" s="41">
        <f>H46*I46</f>
        <v>750</v>
      </c>
      <c r="K46" s="9"/>
      <c r="V46" s="6">
        <f>IF($J46&gt;0,1,0)</f>
        <v>1</v>
      </c>
      <c r="W46" s="6">
        <f>IF($J46&lt;0,1,0)</f>
        <v>0</v>
      </c>
    </row>
    <row r="47" spans="1:23" s="6" customFormat="1">
      <c r="A47" s="8"/>
      <c r="B47" s="23">
        <f>B46+1</f>
        <v>2</v>
      </c>
      <c r="C47" s="77">
        <v>45250</v>
      </c>
      <c r="D47" s="22" t="s">
        <v>39</v>
      </c>
      <c r="E47" s="22" t="s">
        <v>170</v>
      </c>
      <c r="F47" s="20">
        <v>10</v>
      </c>
      <c r="G47" s="20">
        <v>23</v>
      </c>
      <c r="H47" s="20">
        <v>13</v>
      </c>
      <c r="I47" s="21">
        <v>75</v>
      </c>
      <c r="J47" s="42">
        <f>H47*I47</f>
        <v>975</v>
      </c>
      <c r="K47" s="9"/>
      <c r="V47" s="6">
        <f t="shared" ref="V47:V54" si="8">IF($J47&gt;0,1,0)</f>
        <v>1</v>
      </c>
      <c r="W47" s="6">
        <f t="shared" ref="W47:W54" si="9">IF($J47&lt;0,1,0)</f>
        <v>0</v>
      </c>
    </row>
    <row r="48" spans="1:23" s="6" customFormat="1">
      <c r="A48" s="8"/>
      <c r="B48" s="23">
        <f t="shared" ref="B48:B54" si="10">B47+1</f>
        <v>3</v>
      </c>
      <c r="C48" s="77">
        <v>45254</v>
      </c>
      <c r="D48" s="22" t="s">
        <v>39</v>
      </c>
      <c r="E48" s="22" t="s">
        <v>175</v>
      </c>
      <c r="F48" s="20">
        <v>15</v>
      </c>
      <c r="G48" s="20">
        <v>60</v>
      </c>
      <c r="H48" s="20">
        <v>45</v>
      </c>
      <c r="I48" s="21">
        <v>75</v>
      </c>
      <c r="J48" s="42">
        <f>H48*I48</f>
        <v>3375</v>
      </c>
      <c r="K48" s="9"/>
      <c r="V48" s="6">
        <f t="shared" si="8"/>
        <v>1</v>
      </c>
      <c r="W48" s="6">
        <f t="shared" si="9"/>
        <v>0</v>
      </c>
    </row>
    <row r="49" spans="1:23" s="6" customFormat="1">
      <c r="A49" s="8"/>
      <c r="B49" s="23">
        <f t="shared" si="10"/>
        <v>4</v>
      </c>
      <c r="C49" s="77"/>
      <c r="D49" s="22"/>
      <c r="E49" s="22"/>
      <c r="F49" s="21"/>
      <c r="G49" s="21"/>
      <c r="H49" s="22"/>
      <c r="I49" s="21">
        <v>0</v>
      </c>
      <c r="J49" s="42">
        <f>I49*H49</f>
        <v>0</v>
      </c>
      <c r="K49" s="9"/>
      <c r="V49" s="6">
        <f t="shared" si="8"/>
        <v>0</v>
      </c>
      <c r="W49" s="6">
        <f t="shared" si="9"/>
        <v>0</v>
      </c>
    </row>
    <row r="50" spans="1:23" s="6" customFormat="1">
      <c r="A50" s="8"/>
      <c r="B50" s="23">
        <f t="shared" si="10"/>
        <v>5</v>
      </c>
      <c r="C50" s="77"/>
      <c r="D50" s="22"/>
      <c r="E50" s="22"/>
      <c r="F50" s="21"/>
      <c r="G50" s="21"/>
      <c r="H50" s="22"/>
      <c r="I50" s="21"/>
      <c r="J50" s="42">
        <f t="shared" ref="J50:J54" si="11">I50*H50</f>
        <v>0</v>
      </c>
      <c r="K50" s="9"/>
      <c r="V50" s="6">
        <f t="shared" si="8"/>
        <v>0</v>
      </c>
      <c r="W50" s="6">
        <f t="shared" si="9"/>
        <v>0</v>
      </c>
    </row>
    <row r="51" spans="1:23" s="6" customFormat="1">
      <c r="A51" s="8"/>
      <c r="B51" s="23">
        <f t="shared" si="10"/>
        <v>6</v>
      </c>
      <c r="C51" s="77"/>
      <c r="D51" s="22"/>
      <c r="E51" s="22"/>
      <c r="F51" s="21"/>
      <c r="G51" s="21"/>
      <c r="H51" s="22"/>
      <c r="I51" s="21"/>
      <c r="J51" s="42">
        <f t="shared" si="11"/>
        <v>0</v>
      </c>
      <c r="K51" s="9"/>
      <c r="V51" s="6">
        <f t="shared" si="8"/>
        <v>0</v>
      </c>
      <c r="W51" s="6">
        <f t="shared" si="9"/>
        <v>0</v>
      </c>
    </row>
    <row r="52" spans="1:23" s="6" customFormat="1">
      <c r="A52" s="8"/>
      <c r="B52" s="23">
        <f t="shared" si="10"/>
        <v>7</v>
      </c>
      <c r="C52" s="77"/>
      <c r="D52" s="22"/>
      <c r="E52" s="22"/>
      <c r="F52" s="21"/>
      <c r="G52" s="21"/>
      <c r="H52" s="22"/>
      <c r="I52" s="21"/>
      <c r="J52" s="42">
        <f t="shared" si="11"/>
        <v>0</v>
      </c>
      <c r="K52" s="9"/>
      <c r="V52" s="6">
        <f t="shared" si="8"/>
        <v>0</v>
      </c>
      <c r="W52" s="6">
        <f t="shared" si="9"/>
        <v>0</v>
      </c>
    </row>
    <row r="53" spans="1:23" s="6" customFormat="1">
      <c r="A53" s="8"/>
      <c r="B53" s="23">
        <f t="shared" si="10"/>
        <v>8</v>
      </c>
      <c r="C53" s="77"/>
      <c r="D53" s="22"/>
      <c r="E53" s="22"/>
      <c r="F53" s="21"/>
      <c r="G53" s="21"/>
      <c r="H53" s="22"/>
      <c r="I53" s="21"/>
      <c r="J53" s="42">
        <f t="shared" si="11"/>
        <v>0</v>
      </c>
      <c r="K53" s="9"/>
      <c r="V53" s="6">
        <f t="shared" si="8"/>
        <v>0</v>
      </c>
      <c r="W53" s="6">
        <f t="shared" si="9"/>
        <v>0</v>
      </c>
    </row>
    <row r="54" spans="1:23" s="6" customFormat="1" ht="15.75" thickBot="1">
      <c r="A54" s="8"/>
      <c r="B54" s="23">
        <f t="shared" si="10"/>
        <v>9</v>
      </c>
      <c r="C54" s="77"/>
      <c r="D54" s="22"/>
      <c r="E54" s="22"/>
      <c r="F54" s="21"/>
      <c r="G54" s="21"/>
      <c r="H54" s="22"/>
      <c r="I54" s="21"/>
      <c r="J54" s="42">
        <f t="shared" si="11"/>
        <v>0</v>
      </c>
      <c r="K54" s="9"/>
      <c r="V54" s="6">
        <f t="shared" si="8"/>
        <v>0</v>
      </c>
      <c r="W54" s="6">
        <f t="shared" si="9"/>
        <v>0</v>
      </c>
    </row>
    <row r="55" spans="1:23" s="6" customFormat="1" ht="24" thickBot="1">
      <c r="A55" s="8"/>
      <c r="B55" s="123" t="s">
        <v>19</v>
      </c>
      <c r="C55" s="159"/>
      <c r="D55" s="159"/>
      <c r="E55" s="159"/>
      <c r="F55" s="159"/>
      <c r="G55" s="159"/>
      <c r="H55" s="160"/>
      <c r="I55" s="28" t="s">
        <v>20</v>
      </c>
      <c r="J55" s="29">
        <f>SUM(J46:J54)</f>
        <v>5100</v>
      </c>
      <c r="K55" s="9"/>
      <c r="V55" s="6">
        <f>SUM(V46:V54)</f>
        <v>3</v>
      </c>
      <c r="W55" s="6">
        <f>SUM(W46:W54)</f>
        <v>0</v>
      </c>
    </row>
    <row r="56" spans="1:23" s="6" customFormat="1" ht="30" customHeight="1" thickBot="1">
      <c r="A56" s="30"/>
      <c r="B56" s="31"/>
      <c r="C56" s="32"/>
      <c r="D56" s="32"/>
      <c r="E56" s="32"/>
      <c r="F56" s="32"/>
      <c r="G56" s="32"/>
      <c r="H56" s="33"/>
      <c r="I56" s="32"/>
      <c r="J56" s="33"/>
      <c r="K56" s="34"/>
    </row>
    <row r="57" spans="1:23" s="6" customFormat="1" ht="15.75" thickBot="1">
      <c r="A57" s="16"/>
      <c r="B57" s="35"/>
      <c r="C57" s="16"/>
      <c r="D57" s="16"/>
      <c r="E57" s="16"/>
      <c r="F57" s="16"/>
      <c r="G57" s="16"/>
      <c r="H57" s="36"/>
      <c r="I57" s="16"/>
      <c r="J57" s="36"/>
      <c r="K57" s="16"/>
    </row>
    <row r="58" spans="1:23" s="6" customFormat="1" ht="30" customHeight="1" thickBot="1">
      <c r="A58" s="1"/>
      <c r="B58" s="2"/>
      <c r="C58" s="3"/>
      <c r="D58" s="3"/>
      <c r="E58" s="3"/>
      <c r="F58" s="3"/>
      <c r="G58" s="3"/>
      <c r="H58" s="4"/>
      <c r="I58" s="3"/>
      <c r="J58" s="4"/>
      <c r="K58" s="5"/>
    </row>
    <row r="59" spans="1:23" s="6" customFormat="1" ht="27" thickBot="1">
      <c r="A59" s="8" t="s">
        <v>1</v>
      </c>
      <c r="B59" s="151" t="s">
        <v>2</v>
      </c>
      <c r="C59" s="152"/>
      <c r="D59" s="152"/>
      <c r="E59" s="152"/>
      <c r="F59" s="152"/>
      <c r="G59" s="152"/>
      <c r="H59" s="152"/>
      <c r="I59" s="152"/>
      <c r="J59" s="153"/>
      <c r="K59" s="9"/>
    </row>
    <row r="60" spans="1:23" s="6" customFormat="1" ht="16.5" thickBot="1">
      <c r="A60" s="8"/>
      <c r="B60" s="164">
        <v>45253</v>
      </c>
      <c r="C60" s="165"/>
      <c r="D60" s="165"/>
      <c r="E60" s="165"/>
      <c r="F60" s="165"/>
      <c r="G60" s="165"/>
      <c r="H60" s="165"/>
      <c r="I60" s="165"/>
      <c r="J60" s="166"/>
      <c r="K60" s="9"/>
    </row>
    <row r="61" spans="1:23" s="6" customFormat="1" ht="15.75">
      <c r="A61" s="8"/>
      <c r="B61" s="210" t="s">
        <v>24</v>
      </c>
      <c r="C61" s="211"/>
      <c r="D61" s="211"/>
      <c r="E61" s="211"/>
      <c r="F61" s="211"/>
      <c r="G61" s="211"/>
      <c r="H61" s="211"/>
      <c r="I61" s="211"/>
      <c r="J61" s="212"/>
      <c r="K61" s="9"/>
    </row>
    <row r="62" spans="1:23" s="6" customFormat="1">
      <c r="A62" s="38"/>
      <c r="B62" s="100" t="s">
        <v>9</v>
      </c>
      <c r="C62" s="101" t="s">
        <v>10</v>
      </c>
      <c r="D62" s="102" t="s">
        <v>11</v>
      </c>
      <c r="E62" s="102" t="s">
        <v>12</v>
      </c>
      <c r="F62" s="103" t="s">
        <v>155</v>
      </c>
      <c r="G62" s="103" t="s">
        <v>156</v>
      </c>
      <c r="H62" s="104" t="s">
        <v>157</v>
      </c>
      <c r="I62" s="103" t="s">
        <v>21</v>
      </c>
      <c r="J62" s="104" t="s">
        <v>16</v>
      </c>
      <c r="K62" s="40"/>
      <c r="L62" s="37"/>
      <c r="V62" s="16" t="s">
        <v>5</v>
      </c>
      <c r="W62" s="16" t="s">
        <v>6</v>
      </c>
    </row>
    <row r="63" spans="1:23" s="6" customFormat="1">
      <c r="A63" s="8"/>
      <c r="B63" s="20">
        <v>1</v>
      </c>
      <c r="C63" s="77">
        <v>45233</v>
      </c>
      <c r="D63" s="22" t="s">
        <v>39</v>
      </c>
      <c r="E63" s="80" t="s">
        <v>159</v>
      </c>
      <c r="F63" s="20">
        <v>40</v>
      </c>
      <c r="G63" s="20">
        <v>0</v>
      </c>
      <c r="H63" s="20">
        <v>-40</v>
      </c>
      <c r="I63" s="21">
        <v>20</v>
      </c>
      <c r="J63" s="22">
        <f>H63*I63</f>
        <v>-800</v>
      </c>
      <c r="K63" s="9"/>
      <c r="V63" s="6">
        <f>IF($J63&gt;0,1,0)</f>
        <v>0</v>
      </c>
      <c r="W63" s="6">
        <f>IF($J63&lt;0,1,0)</f>
        <v>1</v>
      </c>
    </row>
    <row r="64" spans="1:23" s="6" customFormat="1">
      <c r="A64" s="8"/>
      <c r="B64" s="20">
        <f>B63+1</f>
        <v>2</v>
      </c>
      <c r="C64" s="77">
        <v>45233</v>
      </c>
      <c r="D64" s="22" t="s">
        <v>39</v>
      </c>
      <c r="E64" s="22" t="s">
        <v>160</v>
      </c>
      <c r="F64" s="20">
        <v>20</v>
      </c>
      <c r="G64" s="20">
        <v>0</v>
      </c>
      <c r="H64" s="20">
        <v>-20</v>
      </c>
      <c r="I64" s="21">
        <v>20</v>
      </c>
      <c r="J64" s="22">
        <f>H64*I64</f>
        <v>-400</v>
      </c>
      <c r="K64" s="9"/>
      <c r="V64" s="6">
        <f t="shared" ref="V64:V73" si="12">IF($J64&gt;0,1,0)</f>
        <v>0</v>
      </c>
      <c r="W64" s="6">
        <f t="shared" ref="W64:W73" si="13">IF($J64&lt;0,1,0)</f>
        <v>1</v>
      </c>
    </row>
    <row r="65" spans="1:23" s="6" customFormat="1">
      <c r="A65" s="8"/>
      <c r="B65" s="20">
        <f>B64+1</f>
        <v>3</v>
      </c>
      <c r="C65" s="77">
        <v>45236</v>
      </c>
      <c r="D65" s="22" t="s">
        <v>39</v>
      </c>
      <c r="E65" s="22" t="s">
        <v>161</v>
      </c>
      <c r="F65" s="20">
        <v>25</v>
      </c>
      <c r="G65" s="20">
        <v>47</v>
      </c>
      <c r="H65" s="20">
        <v>22</v>
      </c>
      <c r="I65" s="21">
        <v>30</v>
      </c>
      <c r="J65" s="22">
        <f>H65*I65</f>
        <v>660</v>
      </c>
      <c r="K65" s="9"/>
      <c r="V65" s="6">
        <f t="shared" si="12"/>
        <v>1</v>
      </c>
      <c r="W65" s="6">
        <f t="shared" si="13"/>
        <v>0</v>
      </c>
    </row>
    <row r="66" spans="1:23" s="6" customFormat="1">
      <c r="A66" s="8"/>
      <c r="B66" s="20">
        <f t="shared" ref="B66:B71" si="14">B65+1</f>
        <v>4</v>
      </c>
      <c r="C66" s="77">
        <v>45236</v>
      </c>
      <c r="D66" s="22" t="s">
        <v>39</v>
      </c>
      <c r="E66" s="22" t="s">
        <v>162</v>
      </c>
      <c r="F66" s="21">
        <v>30</v>
      </c>
      <c r="G66" s="21">
        <v>55</v>
      </c>
      <c r="H66" s="22">
        <v>25</v>
      </c>
      <c r="I66" s="21">
        <v>30</v>
      </c>
      <c r="J66" s="22">
        <f t="shared" ref="J66:J73" si="15">I66*H66</f>
        <v>750</v>
      </c>
      <c r="K66" s="9"/>
      <c r="V66" s="6">
        <f t="shared" si="12"/>
        <v>1</v>
      </c>
      <c r="W66" s="6">
        <f t="shared" si="13"/>
        <v>0</v>
      </c>
    </row>
    <row r="67" spans="1:23" s="6" customFormat="1">
      <c r="A67" s="8"/>
      <c r="B67" s="20">
        <f t="shared" si="14"/>
        <v>5</v>
      </c>
      <c r="C67" s="77">
        <v>45240</v>
      </c>
      <c r="D67" s="22" t="s">
        <v>39</v>
      </c>
      <c r="E67" s="22" t="s">
        <v>168</v>
      </c>
      <c r="F67" s="21">
        <v>30</v>
      </c>
      <c r="G67" s="21">
        <v>68</v>
      </c>
      <c r="H67" s="22">
        <v>38</v>
      </c>
      <c r="I67" s="21">
        <v>20</v>
      </c>
      <c r="J67" s="22">
        <f t="shared" si="15"/>
        <v>760</v>
      </c>
      <c r="K67" s="9"/>
      <c r="M67" s="6" t="s">
        <v>17</v>
      </c>
      <c r="V67" s="6">
        <f t="shared" si="12"/>
        <v>1</v>
      </c>
      <c r="W67" s="6">
        <f t="shared" si="13"/>
        <v>0</v>
      </c>
    </row>
    <row r="68" spans="1:23" s="6" customFormat="1">
      <c r="A68" s="8"/>
      <c r="B68" s="20">
        <f t="shared" si="14"/>
        <v>6</v>
      </c>
      <c r="C68" s="77">
        <v>45250</v>
      </c>
      <c r="D68" s="22" t="s">
        <v>39</v>
      </c>
      <c r="E68" s="22" t="s">
        <v>169</v>
      </c>
      <c r="F68" s="21">
        <v>30</v>
      </c>
      <c r="G68" s="20">
        <v>64</v>
      </c>
      <c r="H68" s="20">
        <v>34</v>
      </c>
      <c r="I68" s="21">
        <v>30</v>
      </c>
      <c r="J68" s="22">
        <f t="shared" si="15"/>
        <v>1020</v>
      </c>
      <c r="K68" s="9"/>
      <c r="V68" s="6">
        <f t="shared" si="12"/>
        <v>1</v>
      </c>
      <c r="W68" s="6">
        <f t="shared" si="13"/>
        <v>0</v>
      </c>
    </row>
    <row r="69" spans="1:23" s="6" customFormat="1">
      <c r="A69" s="8"/>
      <c r="B69" s="20">
        <f t="shared" si="14"/>
        <v>7</v>
      </c>
      <c r="C69" s="77">
        <v>45254</v>
      </c>
      <c r="D69" s="22" t="s">
        <v>39</v>
      </c>
      <c r="E69" s="22" t="s">
        <v>169</v>
      </c>
      <c r="F69" s="21">
        <v>20</v>
      </c>
      <c r="G69" s="21">
        <v>33</v>
      </c>
      <c r="H69" s="22">
        <v>13</v>
      </c>
      <c r="I69" s="21">
        <v>30</v>
      </c>
      <c r="J69" s="22">
        <f t="shared" si="15"/>
        <v>390</v>
      </c>
      <c r="K69" s="9"/>
      <c r="V69" s="6">
        <f t="shared" si="12"/>
        <v>1</v>
      </c>
      <c r="W69" s="6">
        <f t="shared" si="13"/>
        <v>0</v>
      </c>
    </row>
    <row r="70" spans="1:23" s="6" customFormat="1">
      <c r="A70" s="8"/>
      <c r="B70" s="20">
        <f t="shared" si="14"/>
        <v>8</v>
      </c>
      <c r="C70" s="77">
        <v>45254</v>
      </c>
      <c r="D70" s="22" t="s">
        <v>39</v>
      </c>
      <c r="E70" s="22" t="s">
        <v>173</v>
      </c>
      <c r="F70" s="21">
        <v>25</v>
      </c>
      <c r="G70" s="21">
        <v>38</v>
      </c>
      <c r="H70" s="22">
        <v>13</v>
      </c>
      <c r="I70" s="21">
        <v>20</v>
      </c>
      <c r="J70" s="22">
        <f t="shared" si="15"/>
        <v>260</v>
      </c>
      <c r="K70" s="9"/>
      <c r="V70" s="6">
        <f t="shared" si="12"/>
        <v>1</v>
      </c>
      <c r="W70" s="6">
        <f t="shared" si="13"/>
        <v>0</v>
      </c>
    </row>
    <row r="71" spans="1:23" s="6" customFormat="1">
      <c r="A71" s="8"/>
      <c r="B71" s="20">
        <f t="shared" si="14"/>
        <v>9</v>
      </c>
      <c r="C71" s="77">
        <v>45254</v>
      </c>
      <c r="D71" s="22" t="s">
        <v>39</v>
      </c>
      <c r="E71" s="22" t="s">
        <v>174</v>
      </c>
      <c r="F71" s="21">
        <v>25</v>
      </c>
      <c r="G71" s="20">
        <v>58</v>
      </c>
      <c r="H71" s="22">
        <v>33</v>
      </c>
      <c r="I71" s="21">
        <v>20</v>
      </c>
      <c r="J71" s="22">
        <f t="shared" si="15"/>
        <v>660</v>
      </c>
      <c r="K71" s="9"/>
      <c r="V71" s="6">
        <f t="shared" si="12"/>
        <v>1</v>
      </c>
      <c r="W71" s="6">
        <f t="shared" si="13"/>
        <v>0</v>
      </c>
    </row>
    <row r="72" spans="1:23" s="6" customFormat="1">
      <c r="A72" s="8"/>
      <c r="B72" s="20">
        <v>10</v>
      </c>
      <c r="C72" s="77"/>
      <c r="D72" s="22"/>
      <c r="E72" s="22"/>
      <c r="F72" s="21"/>
      <c r="G72" s="20"/>
      <c r="H72" s="22"/>
      <c r="I72" s="21"/>
      <c r="J72" s="22">
        <f t="shared" si="15"/>
        <v>0</v>
      </c>
      <c r="K72" s="9"/>
      <c r="V72" s="6">
        <f t="shared" si="12"/>
        <v>0</v>
      </c>
      <c r="W72" s="6">
        <f t="shared" si="13"/>
        <v>0</v>
      </c>
    </row>
    <row r="73" spans="1:23" s="6" customFormat="1">
      <c r="A73" s="8"/>
      <c r="B73" s="20">
        <v>11</v>
      </c>
      <c r="C73" s="77"/>
      <c r="D73" s="22"/>
      <c r="E73" s="22"/>
      <c r="F73" s="21"/>
      <c r="G73" s="20"/>
      <c r="H73" s="22"/>
      <c r="I73" s="21"/>
      <c r="J73" s="22">
        <f t="shared" si="15"/>
        <v>0</v>
      </c>
      <c r="K73" s="9"/>
      <c r="V73" s="6">
        <f t="shared" si="12"/>
        <v>0</v>
      </c>
      <c r="W73" s="6">
        <f t="shared" si="13"/>
        <v>0</v>
      </c>
    </row>
    <row r="74" spans="1:23" s="6" customFormat="1" ht="24" thickBot="1">
      <c r="A74" s="8"/>
      <c r="B74" s="207" t="s">
        <v>19</v>
      </c>
      <c r="C74" s="208"/>
      <c r="D74" s="208"/>
      <c r="E74" s="208"/>
      <c r="F74" s="208"/>
      <c r="G74" s="208"/>
      <c r="H74" s="209"/>
      <c r="I74" s="28" t="s">
        <v>20</v>
      </c>
      <c r="J74" s="29">
        <f>SUM(J63:J73)</f>
        <v>3300</v>
      </c>
      <c r="K74" s="9"/>
      <c r="V74" s="6">
        <f>SUM(V63:V73)</f>
        <v>7</v>
      </c>
      <c r="W74" s="6">
        <f>SUM(W63:W73)</f>
        <v>2</v>
      </c>
    </row>
    <row r="75" spans="1:23" s="6" customFormat="1" ht="30" customHeight="1" thickBot="1">
      <c r="A75" s="30"/>
      <c r="B75" s="31"/>
      <c r="C75" s="32"/>
      <c r="D75" s="32"/>
      <c r="E75" s="32"/>
      <c r="F75" s="32"/>
      <c r="G75" s="32"/>
      <c r="H75" s="33"/>
      <c r="I75" s="32"/>
      <c r="J75" s="33"/>
      <c r="K75" s="34"/>
    </row>
  </sheetData>
  <mergeCells count="48">
    <mergeCell ref="B60:J60"/>
    <mergeCell ref="B61:J61"/>
    <mergeCell ref="B74:H74"/>
    <mergeCell ref="B38:H38"/>
    <mergeCell ref="B42:J42"/>
    <mergeCell ref="B43:J43"/>
    <mergeCell ref="B44:J44"/>
    <mergeCell ref="B55:H55"/>
    <mergeCell ref="B59:J59"/>
    <mergeCell ref="B27:J27"/>
    <mergeCell ref="M10:M11"/>
    <mergeCell ref="N10:N11"/>
    <mergeCell ref="O10:O11"/>
    <mergeCell ref="P10:P11"/>
    <mergeCell ref="M12:O14"/>
    <mergeCell ref="P12:R14"/>
    <mergeCell ref="B21:H21"/>
    <mergeCell ref="B25:J25"/>
    <mergeCell ref="B26:J26"/>
    <mergeCell ref="Q10:Q11"/>
    <mergeCell ref="R10:R11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8" r:id="rId1"/>
    <hyperlink ref="B55" r:id="rId2"/>
    <hyperlink ref="B74" r:id="rId3"/>
    <hyperlink ref="M1" location="'MASTER '!A1" display="Back"/>
    <hyperlink ref="M6:M7" location="'SEP 2023'!A30" display="FINNIFTY"/>
    <hyperlink ref="M10:M11" location="'SEP 2023'!A70" display="SENSEX"/>
    <hyperlink ref="M8:M9" location="'SEP 2023'!A50" display="MIDCPNIFTY"/>
    <hyperlink ref="M4:M5" location="'SEP 2023'!A1" display="INDEX OPTION"/>
    <hyperlink ref="B21" r:id="rId4"/>
  </hyperlinks>
  <pageMargins left="0.7" right="0.7" top="0.75" bottom="0.75" header="0.3" footer="0.3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75"/>
  <sheetViews>
    <sheetView topLeftCell="A4" workbookViewId="0">
      <selection activeCell="E83" sqref="E83"/>
    </sheetView>
  </sheetViews>
  <sheetFormatPr defaultRowHeight="15"/>
  <cols>
    <col min="1" max="1" width="5.5703125" customWidth="1"/>
    <col min="3" max="3" width="10.7109375" customWidth="1"/>
    <col min="4" max="4" width="10" customWidth="1"/>
    <col min="5" max="5" width="22" customWidth="1"/>
    <col min="6" max="6" width="11.140625" customWidth="1"/>
    <col min="7" max="7" width="10.85546875" customWidth="1"/>
    <col min="8" max="8" width="12.7109375" customWidth="1"/>
    <col min="10" max="10" width="11" customWidth="1"/>
    <col min="11" max="11" width="6.42578125" customWidth="1"/>
    <col min="12" max="12" width="7.7109375" customWidth="1"/>
    <col min="13" max="13" width="14.85546875" customWidth="1"/>
    <col min="14" max="14" width="11.42578125" customWidth="1"/>
    <col min="16" max="16" width="10.28515625" customWidth="1"/>
    <col min="18" max="18" width="13.5703125" customWidth="1"/>
  </cols>
  <sheetData>
    <row r="1" spans="1:23" s="6" customFormat="1" ht="30" customHeight="1" thickBot="1">
      <c r="A1" s="1"/>
      <c r="B1" s="2"/>
      <c r="C1" s="3"/>
      <c r="D1" s="3"/>
      <c r="E1" s="3"/>
      <c r="F1" s="3"/>
      <c r="G1" s="3"/>
      <c r="H1" s="4"/>
      <c r="I1" s="3"/>
      <c r="J1" s="4"/>
      <c r="K1" s="5"/>
      <c r="M1" s="7" t="s">
        <v>0</v>
      </c>
    </row>
    <row r="2" spans="1:23" s="6" customFormat="1" ht="27" customHeight="1" thickBot="1">
      <c r="A2" s="8" t="s">
        <v>1</v>
      </c>
      <c r="B2" s="151" t="s">
        <v>2</v>
      </c>
      <c r="C2" s="152"/>
      <c r="D2" s="152"/>
      <c r="E2" s="152"/>
      <c r="F2" s="152"/>
      <c r="G2" s="152"/>
      <c r="H2" s="152"/>
      <c r="I2" s="152"/>
      <c r="J2" s="153"/>
      <c r="K2" s="9"/>
      <c r="M2" s="180" t="s">
        <v>3</v>
      </c>
      <c r="N2" s="182" t="s">
        <v>4</v>
      </c>
      <c r="O2" s="182" t="s">
        <v>5</v>
      </c>
      <c r="P2" s="182" t="s">
        <v>6</v>
      </c>
      <c r="Q2" s="182" t="s">
        <v>7</v>
      </c>
      <c r="R2" s="162" t="s">
        <v>8</v>
      </c>
    </row>
    <row r="3" spans="1:23" s="6" customFormat="1" ht="16.5" thickBot="1">
      <c r="A3" s="8"/>
      <c r="B3" s="164">
        <v>45283</v>
      </c>
      <c r="C3" s="165"/>
      <c r="D3" s="165"/>
      <c r="E3" s="165"/>
      <c r="F3" s="165"/>
      <c r="G3" s="165"/>
      <c r="H3" s="165"/>
      <c r="I3" s="165"/>
      <c r="J3" s="166"/>
      <c r="K3" s="9"/>
      <c r="M3" s="181"/>
      <c r="N3" s="183"/>
      <c r="O3" s="183"/>
      <c r="P3" s="183"/>
      <c r="Q3" s="183"/>
      <c r="R3" s="163"/>
    </row>
    <row r="4" spans="1:23" s="6" customFormat="1" ht="16.5" thickBot="1">
      <c r="A4" s="8"/>
      <c r="B4" s="167" t="s">
        <v>23</v>
      </c>
      <c r="C4" s="168"/>
      <c r="D4" s="168"/>
      <c r="E4" s="168"/>
      <c r="F4" s="168"/>
      <c r="G4" s="168"/>
      <c r="H4" s="168"/>
      <c r="I4" s="168"/>
      <c r="J4" s="169"/>
      <c r="K4" s="9"/>
      <c r="M4" s="170" t="s">
        <v>25</v>
      </c>
      <c r="N4" s="172">
        <f>COUNT(C6:C20)</f>
        <v>10</v>
      </c>
      <c r="O4" s="174">
        <f>V21</f>
        <v>10</v>
      </c>
      <c r="P4" s="174">
        <f>W21</f>
        <v>0</v>
      </c>
      <c r="Q4" s="176">
        <f>N4-O4-P4</f>
        <v>0</v>
      </c>
      <c r="R4" s="178">
        <f>O4/N4</f>
        <v>1</v>
      </c>
    </row>
    <row r="5" spans="1:23" s="16" customFormat="1" ht="15.75" customHeight="1" thickBot="1">
      <c r="A5" s="8"/>
      <c r="B5" s="10" t="s">
        <v>9</v>
      </c>
      <c r="C5" s="11" t="s">
        <v>10</v>
      </c>
      <c r="D5" s="12" t="s">
        <v>11</v>
      </c>
      <c r="E5" s="12" t="s">
        <v>12</v>
      </c>
      <c r="F5" s="13" t="s">
        <v>155</v>
      </c>
      <c r="G5" s="13" t="s">
        <v>156</v>
      </c>
      <c r="H5" s="39" t="s">
        <v>157</v>
      </c>
      <c r="I5" s="51" t="s">
        <v>21</v>
      </c>
      <c r="J5" s="15" t="s">
        <v>16</v>
      </c>
      <c r="K5" s="9"/>
      <c r="M5" s="171"/>
      <c r="N5" s="173"/>
      <c r="O5" s="175"/>
      <c r="P5" s="175"/>
      <c r="Q5" s="177"/>
      <c r="R5" s="179"/>
      <c r="V5" s="16" t="s">
        <v>5</v>
      </c>
      <c r="W5" s="16" t="s">
        <v>6</v>
      </c>
    </row>
    <row r="6" spans="1:23" s="6" customFormat="1" ht="15" customHeight="1">
      <c r="A6" s="8"/>
      <c r="B6" s="17">
        <v>1</v>
      </c>
      <c r="C6" s="76">
        <v>45266</v>
      </c>
      <c r="D6" s="18" t="s">
        <v>39</v>
      </c>
      <c r="E6" s="18" t="s">
        <v>182</v>
      </c>
      <c r="F6" s="19">
        <v>20</v>
      </c>
      <c r="G6" s="19">
        <v>45</v>
      </c>
      <c r="H6" s="19">
        <v>25</v>
      </c>
      <c r="I6" s="52">
        <v>30</v>
      </c>
      <c r="J6" s="41">
        <f>H6*I6</f>
        <v>750</v>
      </c>
      <c r="K6" s="9"/>
      <c r="M6" s="185" t="s">
        <v>26</v>
      </c>
      <c r="N6" s="186">
        <f>COUNT(C29:C37)</f>
        <v>4</v>
      </c>
      <c r="O6" s="187">
        <f>V38</f>
        <v>4</v>
      </c>
      <c r="P6" s="187">
        <f>W38</f>
        <v>0</v>
      </c>
      <c r="Q6" s="188">
        <f>N6-O6-P6</f>
        <v>0</v>
      </c>
      <c r="R6" s="184">
        <f>O6/N6</f>
        <v>1</v>
      </c>
      <c r="V6" s="6">
        <f>IF($J6&gt;0,1,0)</f>
        <v>1</v>
      </c>
      <c r="W6" s="6">
        <f>IF($J6&lt;0,1,0)</f>
        <v>0</v>
      </c>
    </row>
    <row r="7" spans="1:23" s="6" customFormat="1">
      <c r="A7" s="8"/>
      <c r="B7" s="23">
        <f>B6+1</f>
        <v>2</v>
      </c>
      <c r="C7" s="77">
        <v>45267</v>
      </c>
      <c r="D7" s="22" t="s">
        <v>39</v>
      </c>
      <c r="E7" s="22" t="s">
        <v>183</v>
      </c>
      <c r="F7" s="20">
        <v>15</v>
      </c>
      <c r="G7" s="20">
        <v>33</v>
      </c>
      <c r="H7" s="20">
        <v>18</v>
      </c>
      <c r="I7" s="21">
        <v>100</v>
      </c>
      <c r="J7" s="42">
        <f>H7*I7</f>
        <v>1800</v>
      </c>
      <c r="K7" s="9"/>
      <c r="M7" s="171"/>
      <c r="N7" s="173"/>
      <c r="O7" s="175"/>
      <c r="P7" s="175"/>
      <c r="Q7" s="177"/>
      <c r="R7" s="179"/>
      <c r="V7" s="6">
        <f t="shared" ref="V7:V20" si="0">IF($J7&gt;0,1,0)</f>
        <v>1</v>
      </c>
      <c r="W7" s="6">
        <f t="shared" ref="W7:W20" si="1">IF($J7&lt;0,1,0)</f>
        <v>0</v>
      </c>
    </row>
    <row r="8" spans="1:23" s="6" customFormat="1">
      <c r="A8" s="8"/>
      <c r="B8" s="23">
        <f t="shared" ref="B8:B20" si="2">B7+1</f>
        <v>3</v>
      </c>
      <c r="C8" s="77">
        <v>45273</v>
      </c>
      <c r="D8" s="22" t="s">
        <v>39</v>
      </c>
      <c r="E8" s="22" t="s">
        <v>188</v>
      </c>
      <c r="F8" s="20">
        <v>20</v>
      </c>
      <c r="G8" s="20">
        <v>33</v>
      </c>
      <c r="H8" s="20">
        <v>13</v>
      </c>
      <c r="I8" s="21">
        <v>30</v>
      </c>
      <c r="J8" s="42">
        <f>H8*I8</f>
        <v>390</v>
      </c>
      <c r="K8" s="9"/>
      <c r="M8" s="185" t="s">
        <v>28</v>
      </c>
      <c r="N8" s="186">
        <f>COUNT(C46:C54)</f>
        <v>4</v>
      </c>
      <c r="O8" s="187">
        <f>V55</f>
        <v>3</v>
      </c>
      <c r="P8" s="187">
        <f>W55</f>
        <v>1</v>
      </c>
      <c r="Q8" s="188">
        <f>N8-O8-P8</f>
        <v>0</v>
      </c>
      <c r="R8" s="184">
        <f>O8/N8</f>
        <v>0.75</v>
      </c>
      <c r="V8" s="6">
        <f>IF($J8&gt;0,1,0)</f>
        <v>1</v>
      </c>
      <c r="W8" s="6">
        <f>IF($J8&lt;0,1,0)</f>
        <v>0</v>
      </c>
    </row>
    <row r="9" spans="1:23" s="6" customFormat="1">
      <c r="A9" s="8"/>
      <c r="B9" s="23">
        <f t="shared" si="2"/>
        <v>4</v>
      </c>
      <c r="C9" s="77">
        <v>45273</v>
      </c>
      <c r="D9" s="22" t="s">
        <v>39</v>
      </c>
      <c r="E9" s="22" t="s">
        <v>189</v>
      </c>
      <c r="F9" s="20">
        <v>35</v>
      </c>
      <c r="G9" s="20">
        <v>106</v>
      </c>
      <c r="H9" s="20">
        <v>71</v>
      </c>
      <c r="I9" s="21">
        <v>30</v>
      </c>
      <c r="J9" s="42">
        <f t="shared" ref="J9:J15" si="3">H9*I9</f>
        <v>2130</v>
      </c>
      <c r="K9" s="9"/>
      <c r="M9" s="171"/>
      <c r="N9" s="173"/>
      <c r="O9" s="175"/>
      <c r="P9" s="175"/>
      <c r="Q9" s="177"/>
      <c r="R9" s="179"/>
      <c r="V9" s="6">
        <f>IF($J9&gt;0,1,0)</f>
        <v>1</v>
      </c>
      <c r="W9" s="6">
        <f>IF($J9&lt;0,1,0)</f>
        <v>0</v>
      </c>
    </row>
    <row r="10" spans="1:23" s="6" customFormat="1">
      <c r="A10" s="8"/>
      <c r="B10" s="23">
        <f t="shared" si="2"/>
        <v>5</v>
      </c>
      <c r="C10" s="77">
        <v>45274</v>
      </c>
      <c r="D10" s="22" t="s">
        <v>39</v>
      </c>
      <c r="E10" s="22" t="s">
        <v>190</v>
      </c>
      <c r="F10" s="20">
        <v>10</v>
      </c>
      <c r="G10" s="20">
        <v>27</v>
      </c>
      <c r="H10" s="20">
        <v>17</v>
      </c>
      <c r="I10" s="21">
        <v>100</v>
      </c>
      <c r="J10" s="42">
        <f t="shared" si="3"/>
        <v>1700</v>
      </c>
      <c r="K10" s="9"/>
      <c r="M10" s="185" t="s">
        <v>27</v>
      </c>
      <c r="N10" s="186">
        <f>COUNT(C63:C73)</f>
        <v>11</v>
      </c>
      <c r="O10" s="187">
        <f>V74</f>
        <v>10</v>
      </c>
      <c r="P10" s="187">
        <f>W74</f>
        <v>1</v>
      </c>
      <c r="Q10" s="188">
        <v>0</v>
      </c>
      <c r="R10" s="184">
        <f>O10/N10</f>
        <v>0.90909090909090906</v>
      </c>
      <c r="V10" s="6">
        <f>IF($J10&gt;0,1,0)</f>
        <v>1</v>
      </c>
      <c r="W10" s="6">
        <f>IF($J10&lt;0,1,0)</f>
        <v>0</v>
      </c>
    </row>
    <row r="11" spans="1:23" s="6" customFormat="1" ht="15.75" thickBot="1">
      <c r="A11" s="8"/>
      <c r="B11" s="23">
        <f t="shared" si="2"/>
        <v>6</v>
      </c>
      <c r="C11" s="77">
        <v>45280</v>
      </c>
      <c r="D11" s="22" t="s">
        <v>39</v>
      </c>
      <c r="E11" s="22" t="s">
        <v>195</v>
      </c>
      <c r="F11" s="20">
        <v>25</v>
      </c>
      <c r="G11" s="20">
        <v>373</v>
      </c>
      <c r="H11" s="20">
        <v>348</v>
      </c>
      <c r="I11" s="21">
        <v>30</v>
      </c>
      <c r="J11" s="42">
        <f t="shared" si="3"/>
        <v>10440</v>
      </c>
      <c r="K11" s="9"/>
      <c r="M11" s="171"/>
      <c r="N11" s="173"/>
      <c r="O11" s="175"/>
      <c r="P11" s="175"/>
      <c r="Q11" s="177"/>
      <c r="R11" s="179"/>
      <c r="V11" s="6">
        <f t="shared" si="0"/>
        <v>1</v>
      </c>
      <c r="W11" s="6">
        <f t="shared" si="1"/>
        <v>0</v>
      </c>
    </row>
    <row r="12" spans="1:23" s="6" customFormat="1" ht="15" customHeight="1">
      <c r="A12" s="8"/>
      <c r="B12" s="23">
        <f t="shared" si="2"/>
        <v>7</v>
      </c>
      <c r="C12" s="77">
        <v>45281</v>
      </c>
      <c r="D12" s="22" t="s">
        <v>39</v>
      </c>
      <c r="E12" s="22" t="s">
        <v>196</v>
      </c>
      <c r="F12" s="20">
        <v>30</v>
      </c>
      <c r="G12" s="20">
        <v>49</v>
      </c>
      <c r="H12" s="20">
        <v>19</v>
      </c>
      <c r="I12" s="21">
        <v>100</v>
      </c>
      <c r="J12" s="42">
        <f t="shared" si="3"/>
        <v>1900</v>
      </c>
      <c r="K12" s="9"/>
      <c r="M12" s="189" t="s">
        <v>18</v>
      </c>
      <c r="N12" s="190"/>
      <c r="O12" s="191"/>
      <c r="P12" s="198">
        <f>R10</f>
        <v>0.90909090909090906</v>
      </c>
      <c r="Q12" s="199"/>
      <c r="R12" s="200"/>
      <c r="V12" s="6">
        <f t="shared" si="0"/>
        <v>1</v>
      </c>
      <c r="W12" s="6">
        <f t="shared" si="1"/>
        <v>0</v>
      </c>
    </row>
    <row r="13" spans="1:23" s="6" customFormat="1" ht="15" customHeight="1">
      <c r="A13" s="8"/>
      <c r="B13" s="78">
        <f t="shared" si="2"/>
        <v>8</v>
      </c>
      <c r="C13" s="77">
        <v>45287</v>
      </c>
      <c r="D13" s="80" t="s">
        <v>39</v>
      </c>
      <c r="E13" s="80" t="s">
        <v>203</v>
      </c>
      <c r="F13" s="81">
        <v>30</v>
      </c>
      <c r="G13" s="81">
        <v>209</v>
      </c>
      <c r="H13" s="81">
        <v>179</v>
      </c>
      <c r="I13" s="82">
        <v>30</v>
      </c>
      <c r="J13" s="42">
        <f>H13*I13</f>
        <v>5370</v>
      </c>
      <c r="K13" s="9"/>
      <c r="M13" s="192"/>
      <c r="N13" s="193"/>
      <c r="O13" s="194"/>
      <c r="P13" s="201"/>
      <c r="Q13" s="202"/>
      <c r="R13" s="203"/>
      <c r="V13" s="6">
        <f t="shared" si="0"/>
        <v>1</v>
      </c>
      <c r="W13" s="6">
        <f t="shared" si="1"/>
        <v>0</v>
      </c>
    </row>
    <row r="14" spans="1:23" s="6" customFormat="1" ht="15" customHeight="1" thickBot="1">
      <c r="A14" s="8"/>
      <c r="B14" s="78">
        <f t="shared" si="2"/>
        <v>9</v>
      </c>
      <c r="C14" s="77">
        <v>45288</v>
      </c>
      <c r="D14" s="80" t="s">
        <v>39</v>
      </c>
      <c r="E14" s="80" t="s">
        <v>204</v>
      </c>
      <c r="F14" s="81">
        <v>30</v>
      </c>
      <c r="G14" s="81">
        <v>57</v>
      </c>
      <c r="H14" s="81">
        <v>27</v>
      </c>
      <c r="I14" s="82">
        <v>30</v>
      </c>
      <c r="J14" s="83">
        <f t="shared" si="3"/>
        <v>810</v>
      </c>
      <c r="K14" s="9"/>
      <c r="M14" s="195"/>
      <c r="N14" s="196"/>
      <c r="O14" s="197"/>
      <c r="P14" s="204"/>
      <c r="Q14" s="205"/>
      <c r="R14" s="206"/>
      <c r="V14" s="6">
        <f t="shared" si="0"/>
        <v>1</v>
      </c>
      <c r="W14" s="6">
        <f t="shared" si="1"/>
        <v>0</v>
      </c>
    </row>
    <row r="15" spans="1:23" s="6" customFormat="1" ht="15" customHeight="1">
      <c r="A15" s="8"/>
      <c r="B15" s="23">
        <f t="shared" si="2"/>
        <v>10</v>
      </c>
      <c r="C15" s="77">
        <v>45288</v>
      </c>
      <c r="D15" s="80" t="s">
        <v>39</v>
      </c>
      <c r="E15" s="80" t="s">
        <v>205</v>
      </c>
      <c r="F15" s="81">
        <v>10</v>
      </c>
      <c r="G15" s="81">
        <v>30</v>
      </c>
      <c r="H15" s="81">
        <v>20</v>
      </c>
      <c r="I15" s="82">
        <v>100</v>
      </c>
      <c r="J15" s="83">
        <f t="shared" si="3"/>
        <v>2000</v>
      </c>
      <c r="K15" s="9"/>
      <c r="V15" s="6">
        <f t="shared" si="0"/>
        <v>1</v>
      </c>
      <c r="W15" s="6">
        <f t="shared" si="1"/>
        <v>0</v>
      </c>
    </row>
    <row r="16" spans="1:23" s="6" customFormat="1" ht="15.75" customHeight="1">
      <c r="A16" s="8"/>
      <c r="B16" s="23">
        <f t="shared" si="2"/>
        <v>11</v>
      </c>
      <c r="C16" s="77"/>
      <c r="D16" s="22"/>
      <c r="E16" s="22"/>
      <c r="F16" s="20"/>
      <c r="G16" s="20"/>
      <c r="H16" s="20"/>
      <c r="I16" s="21"/>
      <c r="J16" s="42"/>
      <c r="K16" s="9"/>
      <c r="V16" s="6">
        <f t="shared" si="0"/>
        <v>0</v>
      </c>
      <c r="W16" s="6">
        <f t="shared" si="1"/>
        <v>0</v>
      </c>
    </row>
    <row r="17" spans="1:23" s="6" customFormat="1">
      <c r="A17" s="8"/>
      <c r="B17" s="23">
        <f t="shared" si="2"/>
        <v>12</v>
      </c>
      <c r="C17" s="77"/>
      <c r="D17" s="22"/>
      <c r="E17" s="22"/>
      <c r="F17" s="20"/>
      <c r="G17" s="20"/>
      <c r="H17" s="20"/>
      <c r="I17" s="21"/>
      <c r="J17" s="42"/>
      <c r="K17" s="9"/>
      <c r="V17" s="6">
        <f t="shared" si="0"/>
        <v>0</v>
      </c>
      <c r="W17" s="6">
        <f t="shared" si="1"/>
        <v>0</v>
      </c>
    </row>
    <row r="18" spans="1:23" s="6" customFormat="1">
      <c r="A18" s="8"/>
      <c r="B18" s="23">
        <f t="shared" si="2"/>
        <v>13</v>
      </c>
      <c r="C18" s="77"/>
      <c r="D18" s="22"/>
      <c r="E18" s="22"/>
      <c r="F18" s="20"/>
      <c r="G18" s="20"/>
      <c r="H18" s="20"/>
      <c r="I18" s="21"/>
      <c r="J18" s="42"/>
      <c r="K18" s="9"/>
      <c r="M18" s="6" t="s">
        <v>17</v>
      </c>
      <c r="V18" s="6">
        <f t="shared" si="0"/>
        <v>0</v>
      </c>
      <c r="W18" s="6">
        <f t="shared" si="1"/>
        <v>0</v>
      </c>
    </row>
    <row r="19" spans="1:23" s="6" customFormat="1">
      <c r="A19" s="8"/>
      <c r="B19" s="23">
        <f t="shared" si="2"/>
        <v>14</v>
      </c>
      <c r="C19" s="77"/>
      <c r="D19" s="22"/>
      <c r="E19" s="22"/>
      <c r="F19" s="20"/>
      <c r="G19" s="20"/>
      <c r="H19" s="20"/>
      <c r="I19" s="21"/>
      <c r="J19" s="42"/>
      <c r="K19" s="9"/>
      <c r="V19" s="6">
        <f t="shared" si="0"/>
        <v>0</v>
      </c>
      <c r="W19" s="6">
        <f t="shared" si="1"/>
        <v>0</v>
      </c>
    </row>
    <row r="20" spans="1:23" s="6" customFormat="1" ht="15.75" thickBot="1">
      <c r="A20" s="8"/>
      <c r="B20" s="25">
        <f t="shared" si="2"/>
        <v>15</v>
      </c>
      <c r="C20" s="77"/>
      <c r="D20" s="26"/>
      <c r="E20" s="26"/>
      <c r="F20" s="53"/>
      <c r="G20" s="53"/>
      <c r="H20" s="53"/>
      <c r="I20" s="27"/>
      <c r="J20" s="43"/>
      <c r="K20" s="9"/>
      <c r="V20" s="6">
        <f t="shared" si="0"/>
        <v>0</v>
      </c>
      <c r="W20" s="6">
        <f t="shared" si="1"/>
        <v>0</v>
      </c>
    </row>
    <row r="21" spans="1:23" s="6" customFormat="1" ht="24" thickBot="1">
      <c r="A21" s="8"/>
      <c r="B21" s="207" t="s">
        <v>19</v>
      </c>
      <c r="C21" s="208"/>
      <c r="D21" s="208"/>
      <c r="E21" s="208"/>
      <c r="F21" s="208"/>
      <c r="G21" s="208"/>
      <c r="H21" s="209"/>
      <c r="I21" s="28" t="s">
        <v>20</v>
      </c>
      <c r="J21" s="29">
        <f>SUM(J6:J20)</f>
        <v>27290</v>
      </c>
      <c r="K21" s="9"/>
      <c r="V21" s="6">
        <f>SUM(V6:V20)</f>
        <v>10</v>
      </c>
      <c r="W21" s="6">
        <f>SUM(W6:W20)</f>
        <v>0</v>
      </c>
    </row>
    <row r="22" spans="1:23" s="6" customFormat="1" ht="30" customHeight="1" thickBot="1">
      <c r="A22" s="30"/>
      <c r="B22" s="31"/>
      <c r="C22" s="32"/>
      <c r="D22" s="32"/>
      <c r="E22" s="32"/>
      <c r="F22" s="32"/>
      <c r="G22" s="32"/>
      <c r="H22" s="33"/>
      <c r="I22" s="32"/>
      <c r="J22" s="33"/>
      <c r="K22" s="34"/>
      <c r="M22" s="6" t="s">
        <v>17</v>
      </c>
    </row>
    <row r="23" spans="1:23" s="6" customFormat="1" ht="15.75" thickBot="1">
      <c r="A23" s="16"/>
      <c r="B23" s="35"/>
      <c r="C23" s="16"/>
      <c r="D23" s="16"/>
      <c r="E23" s="16"/>
      <c r="F23" s="16"/>
      <c r="G23" s="16"/>
      <c r="H23" s="36"/>
      <c r="I23" s="16"/>
      <c r="J23" s="36"/>
      <c r="K23" s="16"/>
    </row>
    <row r="24" spans="1:23" s="6" customFormat="1" ht="30" customHeight="1" thickBot="1">
      <c r="A24" s="1"/>
      <c r="B24" s="2"/>
      <c r="C24" s="3"/>
      <c r="D24" s="3"/>
      <c r="E24" s="3"/>
      <c r="F24" s="3"/>
      <c r="G24" s="3"/>
      <c r="H24" s="4"/>
      <c r="I24" s="3"/>
      <c r="J24" s="4"/>
      <c r="K24" s="5"/>
    </row>
    <row r="25" spans="1:23" s="6" customFormat="1" ht="27" thickBot="1">
      <c r="A25" s="8" t="s">
        <v>1</v>
      </c>
      <c r="B25" s="151" t="s">
        <v>2</v>
      </c>
      <c r="C25" s="152"/>
      <c r="D25" s="152"/>
      <c r="E25" s="152"/>
      <c r="F25" s="152"/>
      <c r="G25" s="152"/>
      <c r="H25" s="152"/>
      <c r="I25" s="152"/>
      <c r="J25" s="153"/>
      <c r="K25" s="9"/>
      <c r="O25" s="37"/>
      <c r="P25" s="37"/>
      <c r="Q25" s="37"/>
      <c r="R25" s="37"/>
    </row>
    <row r="26" spans="1:23" s="6" customFormat="1" ht="16.5" thickBot="1">
      <c r="A26" s="8"/>
      <c r="B26" s="164">
        <v>45283</v>
      </c>
      <c r="C26" s="165"/>
      <c r="D26" s="165"/>
      <c r="E26" s="165"/>
      <c r="F26" s="165"/>
      <c r="G26" s="165"/>
      <c r="H26" s="165"/>
      <c r="I26" s="165"/>
      <c r="J26" s="166"/>
      <c r="K26" s="9"/>
    </row>
    <row r="27" spans="1:23" s="6" customFormat="1" ht="16.5" thickBot="1">
      <c r="A27" s="8"/>
      <c r="B27" s="167" t="s">
        <v>177</v>
      </c>
      <c r="C27" s="168"/>
      <c r="D27" s="168"/>
      <c r="E27" s="168"/>
      <c r="F27" s="168"/>
      <c r="G27" s="168"/>
      <c r="H27" s="168"/>
      <c r="I27" s="168"/>
      <c r="J27" s="169"/>
      <c r="K27" s="9"/>
    </row>
    <row r="28" spans="1:23" s="37" customFormat="1" ht="15.75" thickBot="1">
      <c r="A28" s="38"/>
      <c r="B28" s="10" t="s">
        <v>9</v>
      </c>
      <c r="C28" s="11" t="s">
        <v>10</v>
      </c>
      <c r="D28" s="12" t="s">
        <v>11</v>
      </c>
      <c r="E28" s="12" t="s">
        <v>12</v>
      </c>
      <c r="F28" s="13" t="s">
        <v>155</v>
      </c>
      <c r="G28" s="13" t="s">
        <v>156</v>
      </c>
      <c r="H28" s="39" t="s">
        <v>157</v>
      </c>
      <c r="I28" s="13" t="s">
        <v>21</v>
      </c>
      <c r="J28" s="15" t="s">
        <v>16</v>
      </c>
      <c r="K28" s="40"/>
      <c r="M28" s="6"/>
      <c r="N28" s="6"/>
      <c r="O28" s="6"/>
      <c r="P28" s="6"/>
      <c r="Q28" s="6"/>
      <c r="R28" s="6"/>
      <c r="V28" s="16" t="s">
        <v>5</v>
      </c>
      <c r="W28" s="16" t="s">
        <v>6</v>
      </c>
    </row>
    <row r="29" spans="1:23" s="6" customFormat="1">
      <c r="A29" s="8"/>
      <c r="B29" s="17">
        <v>1</v>
      </c>
      <c r="C29" s="76">
        <v>45265</v>
      </c>
      <c r="D29" s="18" t="s">
        <v>39</v>
      </c>
      <c r="E29" s="18" t="s">
        <v>181</v>
      </c>
      <c r="F29" s="19">
        <v>25</v>
      </c>
      <c r="G29" s="19">
        <v>45</v>
      </c>
      <c r="H29" s="19">
        <v>20</v>
      </c>
      <c r="I29" s="52">
        <v>80</v>
      </c>
      <c r="J29" s="41">
        <f>H29*I29</f>
        <v>1600</v>
      </c>
      <c r="K29" s="9"/>
      <c r="V29" s="6">
        <f>IF($J29&gt;0,1,0)</f>
        <v>1</v>
      </c>
      <c r="W29" s="6">
        <f>IF($J29&lt;0,1,0)</f>
        <v>0</v>
      </c>
    </row>
    <row r="30" spans="1:23" s="6" customFormat="1">
      <c r="A30" s="8"/>
      <c r="B30" s="23">
        <f>B29+1</f>
        <v>2</v>
      </c>
      <c r="C30" s="77">
        <v>45272</v>
      </c>
      <c r="D30" s="22" t="s">
        <v>39</v>
      </c>
      <c r="E30" s="22" t="s">
        <v>192</v>
      </c>
      <c r="F30" s="20">
        <v>10</v>
      </c>
      <c r="G30" s="20">
        <v>44</v>
      </c>
      <c r="H30" s="20">
        <v>34</v>
      </c>
      <c r="I30" s="21">
        <v>80</v>
      </c>
      <c r="J30" s="42">
        <f>H30*I30</f>
        <v>2720</v>
      </c>
      <c r="K30" s="9"/>
      <c r="O30" s="6" t="s">
        <v>17</v>
      </c>
      <c r="V30" s="6">
        <f t="shared" ref="V30:V37" si="4">IF($J30&gt;0,1,0)</f>
        <v>1</v>
      </c>
      <c r="W30" s="6">
        <f t="shared" ref="W30:W37" si="5">IF($J30&lt;0,1,0)</f>
        <v>0</v>
      </c>
    </row>
    <row r="31" spans="1:23" s="6" customFormat="1">
      <c r="A31" s="8"/>
      <c r="B31" s="23">
        <f t="shared" ref="B31:B37" si="6">B30+1</f>
        <v>3</v>
      </c>
      <c r="C31" s="77">
        <v>45279</v>
      </c>
      <c r="D31" s="22" t="s">
        <v>39</v>
      </c>
      <c r="E31" s="22" t="s">
        <v>194</v>
      </c>
      <c r="F31" s="20">
        <v>15</v>
      </c>
      <c r="G31" s="20">
        <v>33</v>
      </c>
      <c r="H31" s="20">
        <v>18</v>
      </c>
      <c r="I31" s="21">
        <v>80</v>
      </c>
      <c r="J31" s="42">
        <f>H31*I31</f>
        <v>1440</v>
      </c>
      <c r="K31" s="9"/>
      <c r="V31" s="6">
        <f t="shared" si="4"/>
        <v>1</v>
      </c>
      <c r="W31" s="6">
        <f t="shared" si="5"/>
        <v>0</v>
      </c>
    </row>
    <row r="32" spans="1:23" s="6" customFormat="1">
      <c r="A32" s="8"/>
      <c r="B32" s="23">
        <f t="shared" si="6"/>
        <v>4</v>
      </c>
      <c r="C32" s="77">
        <v>45286</v>
      </c>
      <c r="D32" s="22" t="s">
        <v>39</v>
      </c>
      <c r="E32" s="22" t="s">
        <v>202</v>
      </c>
      <c r="F32" s="20">
        <v>20</v>
      </c>
      <c r="G32" s="20">
        <v>64</v>
      </c>
      <c r="H32" s="20">
        <v>44</v>
      </c>
      <c r="I32" s="21">
        <v>80</v>
      </c>
      <c r="J32" s="42">
        <f>I32*H32</f>
        <v>3520</v>
      </c>
      <c r="K32" s="9"/>
      <c r="L32" s="6" t="s">
        <v>17</v>
      </c>
      <c r="V32" s="6">
        <f t="shared" si="4"/>
        <v>1</v>
      </c>
      <c r="W32" s="6">
        <f t="shared" si="5"/>
        <v>0</v>
      </c>
    </row>
    <row r="33" spans="1:23" s="6" customFormat="1">
      <c r="A33" s="8"/>
      <c r="B33" s="23">
        <f t="shared" si="6"/>
        <v>5</v>
      </c>
      <c r="C33" s="77"/>
      <c r="D33" s="22"/>
      <c r="E33" s="22"/>
      <c r="F33" s="20"/>
      <c r="G33" s="20"/>
      <c r="H33" s="20"/>
      <c r="I33" s="21"/>
      <c r="J33" s="42"/>
      <c r="K33" s="9"/>
      <c r="V33" s="6">
        <f t="shared" si="4"/>
        <v>0</v>
      </c>
      <c r="W33" s="6">
        <f t="shared" si="5"/>
        <v>0</v>
      </c>
    </row>
    <row r="34" spans="1:23" s="6" customFormat="1">
      <c r="A34" s="8"/>
      <c r="B34" s="23">
        <f t="shared" si="6"/>
        <v>6</v>
      </c>
      <c r="C34" s="77"/>
      <c r="D34" s="22"/>
      <c r="E34" s="22"/>
      <c r="F34" s="20"/>
      <c r="G34" s="20"/>
      <c r="H34" s="20"/>
      <c r="I34" s="21"/>
      <c r="J34" s="42"/>
      <c r="K34" s="9"/>
      <c r="V34" s="6">
        <f t="shared" si="4"/>
        <v>0</v>
      </c>
      <c r="W34" s="6">
        <f t="shared" si="5"/>
        <v>0</v>
      </c>
    </row>
    <row r="35" spans="1:23" s="6" customFormat="1">
      <c r="A35" s="8"/>
      <c r="B35" s="23">
        <f t="shared" si="6"/>
        <v>7</v>
      </c>
      <c r="C35" s="77"/>
      <c r="D35" s="22"/>
      <c r="E35" s="22"/>
      <c r="F35" s="20"/>
      <c r="G35" s="20"/>
      <c r="H35" s="20"/>
      <c r="I35" s="21"/>
      <c r="J35" s="42"/>
      <c r="K35" s="9"/>
      <c r="V35" s="6">
        <f t="shared" si="4"/>
        <v>0</v>
      </c>
      <c r="W35" s="6">
        <f t="shared" si="5"/>
        <v>0</v>
      </c>
    </row>
    <row r="36" spans="1:23" s="6" customFormat="1">
      <c r="A36" s="8"/>
      <c r="B36" s="23">
        <f t="shared" si="6"/>
        <v>8</v>
      </c>
      <c r="C36" s="77"/>
      <c r="D36" s="22"/>
      <c r="E36" s="22"/>
      <c r="F36" s="20"/>
      <c r="G36" s="20"/>
      <c r="H36" s="20"/>
      <c r="I36" s="21"/>
      <c r="J36" s="42"/>
      <c r="K36" s="9"/>
      <c r="V36" s="6">
        <f t="shared" si="4"/>
        <v>0</v>
      </c>
      <c r="W36" s="6">
        <f t="shared" si="5"/>
        <v>0</v>
      </c>
    </row>
    <row r="37" spans="1:23" s="6" customFormat="1">
      <c r="A37" s="8"/>
      <c r="B37" s="23">
        <f t="shared" si="6"/>
        <v>9</v>
      </c>
      <c r="C37" s="77"/>
      <c r="D37" s="22"/>
      <c r="E37" s="22"/>
      <c r="F37" s="20"/>
      <c r="G37" s="20"/>
      <c r="H37" s="20"/>
      <c r="I37" s="21"/>
      <c r="J37" s="42"/>
      <c r="K37" s="9"/>
      <c r="V37" s="6">
        <f t="shared" si="4"/>
        <v>0</v>
      </c>
      <c r="W37" s="6">
        <f t="shared" si="5"/>
        <v>0</v>
      </c>
    </row>
    <row r="38" spans="1:23" s="6" customFormat="1" ht="24" thickBot="1">
      <c r="A38" s="8"/>
      <c r="B38" s="207" t="s">
        <v>19</v>
      </c>
      <c r="C38" s="208"/>
      <c r="D38" s="208"/>
      <c r="E38" s="208"/>
      <c r="F38" s="208"/>
      <c r="G38" s="208"/>
      <c r="H38" s="209"/>
      <c r="I38" s="28" t="s">
        <v>20</v>
      </c>
      <c r="J38" s="29">
        <f>SUM(J29:J37)</f>
        <v>9280</v>
      </c>
      <c r="K38" s="9"/>
      <c r="V38" s="6">
        <f>SUM(V29:V37)</f>
        <v>4</v>
      </c>
      <c r="W38" s="6">
        <f>SUM(W29:W37)</f>
        <v>0</v>
      </c>
    </row>
    <row r="39" spans="1:23" s="6" customFormat="1" ht="30" customHeight="1" thickBot="1">
      <c r="A39" s="30"/>
      <c r="B39" s="31"/>
      <c r="C39" s="32"/>
      <c r="D39" s="32"/>
      <c r="E39" s="32"/>
      <c r="F39" s="32"/>
      <c r="G39" s="32"/>
      <c r="H39" s="33"/>
      <c r="I39" s="32"/>
      <c r="J39" s="33"/>
      <c r="K39" s="34"/>
    </row>
    <row r="40" spans="1:23" s="6" customFormat="1" ht="15.75" thickBot="1">
      <c r="A40" s="16"/>
      <c r="B40" s="35"/>
      <c r="C40" s="16"/>
      <c r="D40" s="16"/>
      <c r="E40" s="16"/>
      <c r="F40" s="16"/>
      <c r="G40" s="16"/>
      <c r="H40" s="36"/>
      <c r="I40" s="16"/>
      <c r="J40" s="36"/>
      <c r="K40" s="16"/>
    </row>
    <row r="41" spans="1:23" s="6" customFormat="1" ht="30" customHeight="1" thickBot="1">
      <c r="A41" s="1"/>
      <c r="B41" s="2"/>
      <c r="C41" s="3"/>
      <c r="D41" s="3"/>
      <c r="E41" s="3"/>
      <c r="F41" s="3"/>
      <c r="G41" s="3"/>
      <c r="H41" s="4"/>
      <c r="I41" s="3"/>
      <c r="J41" s="4"/>
      <c r="K41" s="5"/>
    </row>
    <row r="42" spans="1:23" s="6" customFormat="1" ht="27" thickBot="1">
      <c r="A42" s="8" t="s">
        <v>1</v>
      </c>
      <c r="B42" s="151" t="s">
        <v>2</v>
      </c>
      <c r="C42" s="152"/>
      <c r="D42" s="152"/>
      <c r="E42" s="152"/>
      <c r="F42" s="152"/>
      <c r="G42" s="152"/>
      <c r="H42" s="152"/>
      <c r="I42" s="152"/>
      <c r="J42" s="153"/>
      <c r="K42" s="9"/>
    </row>
    <row r="43" spans="1:23" s="6" customFormat="1" ht="16.5" thickBot="1">
      <c r="A43" s="8"/>
      <c r="B43" s="164">
        <v>45283</v>
      </c>
      <c r="C43" s="165"/>
      <c r="D43" s="165"/>
      <c r="E43" s="165"/>
      <c r="F43" s="165"/>
      <c r="G43" s="165"/>
      <c r="H43" s="165"/>
      <c r="I43" s="165"/>
      <c r="J43" s="166"/>
      <c r="K43" s="9"/>
    </row>
    <row r="44" spans="1:23" s="6" customFormat="1" ht="16.5" thickBot="1">
      <c r="A44" s="8"/>
      <c r="B44" s="167" t="s">
        <v>52</v>
      </c>
      <c r="C44" s="168"/>
      <c r="D44" s="168"/>
      <c r="E44" s="168"/>
      <c r="F44" s="168"/>
      <c r="G44" s="168"/>
      <c r="H44" s="168"/>
      <c r="I44" s="168"/>
      <c r="J44" s="169"/>
      <c r="K44" s="9"/>
    </row>
    <row r="45" spans="1:23" s="6" customFormat="1" ht="15.75" thickBot="1">
      <c r="A45" s="38"/>
      <c r="B45" s="44" t="s">
        <v>9</v>
      </c>
      <c r="C45" s="45" t="s">
        <v>10</v>
      </c>
      <c r="D45" s="46" t="s">
        <v>11</v>
      </c>
      <c r="E45" s="46" t="s">
        <v>12</v>
      </c>
      <c r="F45" s="47" t="s">
        <v>155</v>
      </c>
      <c r="G45" s="47" t="s">
        <v>156</v>
      </c>
      <c r="H45" s="48" t="s">
        <v>157</v>
      </c>
      <c r="I45" s="47" t="s">
        <v>21</v>
      </c>
      <c r="J45" s="49" t="s">
        <v>16</v>
      </c>
      <c r="K45" s="40"/>
      <c r="L45" s="37"/>
      <c r="V45" s="16" t="s">
        <v>5</v>
      </c>
      <c r="W45" s="16" t="s">
        <v>6</v>
      </c>
    </row>
    <row r="46" spans="1:23" s="6" customFormat="1">
      <c r="A46" s="8"/>
      <c r="B46" s="50">
        <v>1</v>
      </c>
      <c r="C46" s="77">
        <v>45264</v>
      </c>
      <c r="D46" s="18" t="s">
        <v>39</v>
      </c>
      <c r="E46" s="18" t="s">
        <v>180</v>
      </c>
      <c r="F46" s="19">
        <v>20</v>
      </c>
      <c r="G46" s="19">
        <v>35</v>
      </c>
      <c r="H46" s="19">
        <v>15</v>
      </c>
      <c r="I46" s="52">
        <v>75</v>
      </c>
      <c r="J46" s="41">
        <f>H46*I46</f>
        <v>1125</v>
      </c>
      <c r="K46" s="9"/>
      <c r="V46" s="6">
        <f>IF($J46&gt;0,1,0)</f>
        <v>1</v>
      </c>
      <c r="W46" s="6">
        <f>IF($J46&lt;0,1,0)</f>
        <v>0</v>
      </c>
    </row>
    <row r="47" spans="1:23" s="6" customFormat="1">
      <c r="A47" s="8"/>
      <c r="B47" s="23">
        <f>B46+1</f>
        <v>2</v>
      </c>
      <c r="C47" s="77">
        <v>45271</v>
      </c>
      <c r="D47" s="22" t="s">
        <v>39</v>
      </c>
      <c r="E47" s="22" t="s">
        <v>187</v>
      </c>
      <c r="F47" s="20">
        <v>5</v>
      </c>
      <c r="G47" s="20">
        <v>35</v>
      </c>
      <c r="H47" s="20">
        <v>30</v>
      </c>
      <c r="I47" s="21">
        <v>75</v>
      </c>
      <c r="J47" s="42">
        <f>H47*I47</f>
        <v>2250</v>
      </c>
      <c r="K47" s="9"/>
      <c r="V47" s="6">
        <f t="shared" ref="V47:V54" si="7">IF($J47&gt;0,1,0)</f>
        <v>1</v>
      </c>
      <c r="W47" s="6">
        <f t="shared" ref="W47:W54" si="8">IF($J47&lt;0,1,0)</f>
        <v>0</v>
      </c>
    </row>
    <row r="48" spans="1:23" s="6" customFormat="1">
      <c r="A48" s="8"/>
      <c r="B48" s="23">
        <f t="shared" ref="B48:B54" si="9">B47+1</f>
        <v>3</v>
      </c>
      <c r="C48" s="77">
        <v>45278</v>
      </c>
      <c r="D48" s="22" t="s">
        <v>39</v>
      </c>
      <c r="E48" s="22" t="s">
        <v>200</v>
      </c>
      <c r="F48" s="20">
        <v>10</v>
      </c>
      <c r="G48" s="20">
        <v>47</v>
      </c>
      <c r="H48" s="20">
        <v>37</v>
      </c>
      <c r="I48" s="21">
        <v>75</v>
      </c>
      <c r="J48" s="42">
        <f>H48*I48</f>
        <v>2775</v>
      </c>
      <c r="K48" s="9"/>
      <c r="V48" s="6">
        <f t="shared" si="7"/>
        <v>1</v>
      </c>
      <c r="W48" s="6">
        <f t="shared" si="8"/>
        <v>0</v>
      </c>
    </row>
    <row r="49" spans="1:23" s="6" customFormat="1">
      <c r="A49" s="8"/>
      <c r="B49" s="23">
        <f t="shared" si="9"/>
        <v>4</v>
      </c>
      <c r="C49" s="77">
        <v>45282</v>
      </c>
      <c r="D49" s="22" t="s">
        <v>39</v>
      </c>
      <c r="E49" s="22" t="s">
        <v>201</v>
      </c>
      <c r="F49" s="21">
        <v>10</v>
      </c>
      <c r="G49" s="21">
        <v>9</v>
      </c>
      <c r="H49" s="22">
        <v>-1</v>
      </c>
      <c r="I49" s="21">
        <v>75</v>
      </c>
      <c r="J49" s="42">
        <f>I49*H49</f>
        <v>-75</v>
      </c>
      <c r="K49" s="9"/>
      <c r="V49" s="6">
        <f t="shared" si="7"/>
        <v>0</v>
      </c>
      <c r="W49" s="6">
        <f t="shared" si="8"/>
        <v>1</v>
      </c>
    </row>
    <row r="50" spans="1:23" s="6" customFormat="1">
      <c r="A50" s="8"/>
      <c r="B50" s="23">
        <f t="shared" si="9"/>
        <v>5</v>
      </c>
      <c r="C50" s="77"/>
      <c r="D50" s="22"/>
      <c r="E50" s="22"/>
      <c r="F50" s="21"/>
      <c r="G50" s="21"/>
      <c r="H50" s="22"/>
      <c r="I50" s="21"/>
      <c r="J50" s="42"/>
      <c r="K50" s="9"/>
      <c r="V50" s="6">
        <f t="shared" si="7"/>
        <v>0</v>
      </c>
      <c r="W50" s="6">
        <f t="shared" si="8"/>
        <v>0</v>
      </c>
    </row>
    <row r="51" spans="1:23" s="6" customFormat="1">
      <c r="A51" s="8"/>
      <c r="B51" s="23">
        <f t="shared" si="9"/>
        <v>6</v>
      </c>
      <c r="C51" s="77"/>
      <c r="D51" s="22"/>
      <c r="E51" s="22"/>
      <c r="F51" s="21"/>
      <c r="G51" s="21"/>
      <c r="H51" s="22"/>
      <c r="I51" s="21"/>
      <c r="J51" s="42"/>
      <c r="K51" s="9"/>
      <c r="V51" s="6">
        <f t="shared" si="7"/>
        <v>0</v>
      </c>
      <c r="W51" s="6">
        <f t="shared" si="8"/>
        <v>0</v>
      </c>
    </row>
    <row r="52" spans="1:23" s="6" customFormat="1">
      <c r="A52" s="8"/>
      <c r="B52" s="23">
        <f t="shared" si="9"/>
        <v>7</v>
      </c>
      <c r="C52" s="77"/>
      <c r="D52" s="22"/>
      <c r="E52" s="22"/>
      <c r="F52" s="21"/>
      <c r="G52" s="21"/>
      <c r="H52" s="22"/>
      <c r="I52" s="21"/>
      <c r="J52" s="42"/>
      <c r="K52" s="9"/>
      <c r="V52" s="6">
        <f t="shared" si="7"/>
        <v>0</v>
      </c>
      <c r="W52" s="6">
        <f t="shared" si="8"/>
        <v>0</v>
      </c>
    </row>
    <row r="53" spans="1:23" s="6" customFormat="1">
      <c r="A53" s="8"/>
      <c r="B53" s="23">
        <f t="shared" si="9"/>
        <v>8</v>
      </c>
      <c r="C53" s="77"/>
      <c r="D53" s="22"/>
      <c r="E53" s="22"/>
      <c r="F53" s="21"/>
      <c r="G53" s="21"/>
      <c r="H53" s="22"/>
      <c r="I53" s="21"/>
      <c r="J53" s="42"/>
      <c r="K53" s="9"/>
      <c r="V53" s="6">
        <f t="shared" si="7"/>
        <v>0</v>
      </c>
      <c r="W53" s="6">
        <f t="shared" si="8"/>
        <v>0</v>
      </c>
    </row>
    <row r="54" spans="1:23" s="6" customFormat="1" ht="15.75" thickBot="1">
      <c r="A54" s="8"/>
      <c r="B54" s="23">
        <f t="shared" si="9"/>
        <v>9</v>
      </c>
      <c r="C54" s="77"/>
      <c r="D54" s="22"/>
      <c r="E54" s="22"/>
      <c r="F54" s="21"/>
      <c r="G54" s="21"/>
      <c r="H54" s="22"/>
      <c r="I54" s="21"/>
      <c r="J54" s="42"/>
      <c r="K54" s="9"/>
      <c r="V54" s="6">
        <f t="shared" si="7"/>
        <v>0</v>
      </c>
      <c r="W54" s="6">
        <f t="shared" si="8"/>
        <v>0</v>
      </c>
    </row>
    <row r="55" spans="1:23" s="6" customFormat="1" ht="24" thickBot="1">
      <c r="A55" s="8"/>
      <c r="B55" s="123" t="s">
        <v>19</v>
      </c>
      <c r="C55" s="159"/>
      <c r="D55" s="159"/>
      <c r="E55" s="159"/>
      <c r="F55" s="159"/>
      <c r="G55" s="159"/>
      <c r="H55" s="160"/>
      <c r="I55" s="28" t="s">
        <v>20</v>
      </c>
      <c r="J55" s="29">
        <f>SUM(J46:J54)</f>
        <v>6075</v>
      </c>
      <c r="K55" s="9"/>
      <c r="V55" s="6">
        <f>SUM(V46:V54)</f>
        <v>3</v>
      </c>
      <c r="W55" s="6">
        <f>SUM(W46:W54)</f>
        <v>1</v>
      </c>
    </row>
    <row r="56" spans="1:23" s="6" customFormat="1" ht="30" customHeight="1" thickBot="1">
      <c r="A56" s="30"/>
      <c r="B56" s="31"/>
      <c r="C56" s="32"/>
      <c r="D56" s="32"/>
      <c r="E56" s="32"/>
      <c r="F56" s="32"/>
      <c r="G56" s="32"/>
      <c r="H56" s="33"/>
      <c r="I56" s="32"/>
      <c r="J56" s="33"/>
      <c r="K56" s="34"/>
    </row>
    <row r="57" spans="1:23" s="6" customFormat="1" ht="15.75" thickBot="1">
      <c r="A57" s="16"/>
      <c r="B57" s="35"/>
      <c r="C57" s="16"/>
      <c r="D57" s="16"/>
      <c r="E57" s="16"/>
      <c r="F57" s="16"/>
      <c r="G57" s="16"/>
      <c r="H57" s="36"/>
      <c r="I57" s="16"/>
      <c r="J57" s="36"/>
      <c r="K57" s="16"/>
    </row>
    <row r="58" spans="1:23" s="6" customFormat="1" ht="30" customHeight="1" thickBot="1">
      <c r="A58" s="1"/>
      <c r="B58" s="2"/>
      <c r="C58" s="3"/>
      <c r="D58" s="3"/>
      <c r="E58" s="3"/>
      <c r="F58" s="3"/>
      <c r="G58" s="3"/>
      <c r="H58" s="4"/>
      <c r="I58" s="3"/>
      <c r="J58" s="4"/>
      <c r="K58" s="5"/>
    </row>
    <row r="59" spans="1:23" s="6" customFormat="1" ht="27" thickBot="1">
      <c r="A59" s="8" t="s">
        <v>1</v>
      </c>
      <c r="B59" s="151" t="s">
        <v>2</v>
      </c>
      <c r="C59" s="152"/>
      <c r="D59" s="152"/>
      <c r="E59" s="152"/>
      <c r="F59" s="152"/>
      <c r="G59" s="152"/>
      <c r="H59" s="152"/>
      <c r="I59" s="152"/>
      <c r="J59" s="153"/>
      <c r="K59" s="9"/>
    </row>
    <row r="60" spans="1:23" s="6" customFormat="1" ht="16.5" thickBot="1">
      <c r="A60" s="8"/>
      <c r="B60" s="164">
        <v>45283</v>
      </c>
      <c r="C60" s="165"/>
      <c r="D60" s="165"/>
      <c r="E60" s="165"/>
      <c r="F60" s="165"/>
      <c r="G60" s="165"/>
      <c r="H60" s="165"/>
      <c r="I60" s="165"/>
      <c r="J60" s="166"/>
      <c r="K60" s="9"/>
    </row>
    <row r="61" spans="1:23" s="6" customFormat="1" ht="15.75">
      <c r="A61" s="8"/>
      <c r="B61" s="210" t="s">
        <v>24</v>
      </c>
      <c r="C61" s="211"/>
      <c r="D61" s="211"/>
      <c r="E61" s="211"/>
      <c r="F61" s="211"/>
      <c r="G61" s="211"/>
      <c r="H61" s="211"/>
      <c r="I61" s="211"/>
      <c r="J61" s="212"/>
      <c r="K61" s="9"/>
    </row>
    <row r="62" spans="1:23" s="6" customFormat="1">
      <c r="A62" s="38"/>
      <c r="B62" s="100" t="s">
        <v>9</v>
      </c>
      <c r="C62" s="101" t="s">
        <v>10</v>
      </c>
      <c r="D62" s="102" t="s">
        <v>11</v>
      </c>
      <c r="E62" s="102" t="s">
        <v>12</v>
      </c>
      <c r="F62" s="103" t="s">
        <v>155</v>
      </c>
      <c r="G62" s="103" t="s">
        <v>156</v>
      </c>
      <c r="H62" s="104" t="s">
        <v>157</v>
      </c>
      <c r="I62" s="103" t="s">
        <v>21</v>
      </c>
      <c r="J62" s="104" t="s">
        <v>16</v>
      </c>
      <c r="K62" s="40"/>
      <c r="L62" s="37"/>
      <c r="V62" s="16" t="s">
        <v>5</v>
      </c>
      <c r="W62" s="16" t="s">
        <v>6</v>
      </c>
    </row>
    <row r="63" spans="1:23" s="6" customFormat="1">
      <c r="A63" s="8"/>
      <c r="B63" s="20">
        <v>1</v>
      </c>
      <c r="C63" s="77">
        <v>45261</v>
      </c>
      <c r="D63" s="22" t="s">
        <v>39</v>
      </c>
      <c r="E63" s="80" t="s">
        <v>178</v>
      </c>
      <c r="F63" s="20">
        <v>30</v>
      </c>
      <c r="G63" s="20">
        <v>70</v>
      </c>
      <c r="H63" s="20">
        <v>40</v>
      </c>
      <c r="I63" s="21">
        <v>20</v>
      </c>
      <c r="J63" s="22">
        <f>H63*I63</f>
        <v>800</v>
      </c>
      <c r="K63" s="9"/>
      <c r="V63" s="6">
        <f>IF($J63&gt;0,1,0)</f>
        <v>1</v>
      </c>
      <c r="W63" s="6">
        <f>IF($J63&lt;0,1,0)</f>
        <v>0</v>
      </c>
    </row>
    <row r="64" spans="1:23" s="6" customFormat="1">
      <c r="A64" s="8"/>
      <c r="B64" s="20">
        <f>B63+1</f>
        <v>2</v>
      </c>
      <c r="C64" s="77">
        <v>45264</v>
      </c>
      <c r="D64" s="22" t="s">
        <v>39</v>
      </c>
      <c r="E64" s="22" t="s">
        <v>179</v>
      </c>
      <c r="F64" s="20">
        <v>20</v>
      </c>
      <c r="G64" s="20">
        <v>609</v>
      </c>
      <c r="H64" s="20">
        <v>589</v>
      </c>
      <c r="I64" s="21">
        <v>30</v>
      </c>
      <c r="J64" s="22">
        <f>H64*I64</f>
        <v>17670</v>
      </c>
      <c r="K64" s="9"/>
      <c r="V64" s="6">
        <f t="shared" ref="V64:V73" si="10">IF($J64&gt;0,1,0)</f>
        <v>1</v>
      </c>
      <c r="W64" s="6">
        <f t="shared" ref="W64:W73" si="11">IF($J64&lt;0,1,0)</f>
        <v>0</v>
      </c>
    </row>
    <row r="65" spans="1:23" s="6" customFormat="1">
      <c r="A65" s="8"/>
      <c r="B65" s="20">
        <f>B64+1</f>
        <v>3</v>
      </c>
      <c r="C65" s="77">
        <v>45268</v>
      </c>
      <c r="D65" s="22" t="s">
        <v>39</v>
      </c>
      <c r="E65" s="22" t="s">
        <v>184</v>
      </c>
      <c r="F65" s="20">
        <v>25</v>
      </c>
      <c r="G65" s="20">
        <v>10</v>
      </c>
      <c r="H65" s="20">
        <v>-15</v>
      </c>
      <c r="I65" s="21">
        <v>20</v>
      </c>
      <c r="J65" s="22">
        <f>H65*I65</f>
        <v>-300</v>
      </c>
      <c r="K65" s="9"/>
      <c r="V65" s="6">
        <f t="shared" si="10"/>
        <v>0</v>
      </c>
      <c r="W65" s="6">
        <f t="shared" si="11"/>
        <v>1</v>
      </c>
    </row>
    <row r="66" spans="1:23" s="6" customFormat="1">
      <c r="A66" s="8"/>
      <c r="B66" s="20">
        <f t="shared" ref="B66:B71" si="12">B65+1</f>
        <v>4</v>
      </c>
      <c r="C66" s="77">
        <v>45268</v>
      </c>
      <c r="D66" s="22" t="s">
        <v>39</v>
      </c>
      <c r="E66" s="22" t="s">
        <v>185</v>
      </c>
      <c r="F66" s="21">
        <v>30</v>
      </c>
      <c r="G66" s="21">
        <v>125</v>
      </c>
      <c r="H66" s="22">
        <v>95</v>
      </c>
      <c r="I66" s="21">
        <v>20</v>
      </c>
      <c r="J66" s="22">
        <f t="shared" ref="J66:J73" si="13">I66*H66</f>
        <v>1900</v>
      </c>
      <c r="K66" s="9"/>
      <c r="V66" s="6">
        <f t="shared" si="10"/>
        <v>1</v>
      </c>
      <c r="W66" s="6">
        <f t="shared" si="11"/>
        <v>0</v>
      </c>
    </row>
    <row r="67" spans="1:23" s="6" customFormat="1">
      <c r="A67" s="8"/>
      <c r="B67" s="20">
        <f t="shared" si="12"/>
        <v>5</v>
      </c>
      <c r="C67" s="77">
        <v>45271</v>
      </c>
      <c r="D67" s="22" t="s">
        <v>39</v>
      </c>
      <c r="E67" s="22" t="s">
        <v>186</v>
      </c>
      <c r="F67" s="21">
        <v>20</v>
      </c>
      <c r="G67" s="21">
        <v>30</v>
      </c>
      <c r="H67" s="22">
        <v>10</v>
      </c>
      <c r="I67" s="21">
        <v>30</v>
      </c>
      <c r="J67" s="22">
        <f t="shared" si="13"/>
        <v>300</v>
      </c>
      <c r="K67" s="9"/>
      <c r="M67" s="6" t="s">
        <v>17</v>
      </c>
      <c r="V67" s="6">
        <f t="shared" si="10"/>
        <v>1</v>
      </c>
      <c r="W67" s="6">
        <f t="shared" si="11"/>
        <v>0</v>
      </c>
    </row>
    <row r="68" spans="1:23" s="6" customFormat="1">
      <c r="A68" s="8"/>
      <c r="B68" s="20">
        <f t="shared" si="12"/>
        <v>6</v>
      </c>
      <c r="C68" s="77">
        <v>45275</v>
      </c>
      <c r="D68" s="22" t="s">
        <v>39</v>
      </c>
      <c r="E68" s="22" t="s">
        <v>191</v>
      </c>
      <c r="F68" s="21">
        <v>30</v>
      </c>
      <c r="G68" s="20">
        <v>482</v>
      </c>
      <c r="H68" s="20">
        <v>452</v>
      </c>
      <c r="I68" s="21">
        <v>20</v>
      </c>
      <c r="J68" s="22">
        <f t="shared" si="13"/>
        <v>9040</v>
      </c>
      <c r="K68" s="9"/>
      <c r="V68" s="6">
        <f t="shared" si="10"/>
        <v>1</v>
      </c>
      <c r="W68" s="6">
        <f t="shared" si="11"/>
        <v>0</v>
      </c>
    </row>
    <row r="69" spans="1:23" s="6" customFormat="1">
      <c r="A69" s="8"/>
      <c r="B69" s="20">
        <f t="shared" si="12"/>
        <v>7</v>
      </c>
      <c r="C69" s="77">
        <v>45278</v>
      </c>
      <c r="D69" s="22" t="s">
        <v>39</v>
      </c>
      <c r="E69" s="22" t="s">
        <v>193</v>
      </c>
      <c r="F69" s="21">
        <v>25</v>
      </c>
      <c r="G69" s="21">
        <v>40</v>
      </c>
      <c r="H69" s="22">
        <v>15</v>
      </c>
      <c r="I69" s="21">
        <v>30</v>
      </c>
      <c r="J69" s="22">
        <f t="shared" si="13"/>
        <v>450</v>
      </c>
      <c r="K69" s="9"/>
      <c r="V69" s="6">
        <f t="shared" si="10"/>
        <v>1</v>
      </c>
      <c r="W69" s="6">
        <f t="shared" si="11"/>
        <v>0</v>
      </c>
    </row>
    <row r="70" spans="1:23" s="6" customFormat="1">
      <c r="A70" s="8"/>
      <c r="B70" s="20">
        <f t="shared" si="12"/>
        <v>8</v>
      </c>
      <c r="C70" s="77">
        <v>45282</v>
      </c>
      <c r="D70" s="22" t="s">
        <v>39</v>
      </c>
      <c r="E70" s="22" t="s">
        <v>197</v>
      </c>
      <c r="F70" s="21">
        <v>60</v>
      </c>
      <c r="G70" s="21">
        <v>114</v>
      </c>
      <c r="H70" s="22">
        <v>54</v>
      </c>
      <c r="I70" s="21">
        <v>20</v>
      </c>
      <c r="J70" s="22">
        <f t="shared" si="13"/>
        <v>1080</v>
      </c>
      <c r="K70" s="9"/>
      <c r="V70" s="6">
        <f t="shared" si="10"/>
        <v>1</v>
      </c>
      <c r="W70" s="6">
        <f t="shared" si="11"/>
        <v>0</v>
      </c>
    </row>
    <row r="71" spans="1:23" s="6" customFormat="1">
      <c r="A71" s="8"/>
      <c r="B71" s="20">
        <f t="shared" si="12"/>
        <v>9</v>
      </c>
      <c r="C71" s="77">
        <v>45282</v>
      </c>
      <c r="D71" s="22" t="s">
        <v>39</v>
      </c>
      <c r="E71" s="22" t="s">
        <v>198</v>
      </c>
      <c r="F71" s="21">
        <v>30</v>
      </c>
      <c r="G71" s="20">
        <v>85</v>
      </c>
      <c r="H71" s="22">
        <v>55</v>
      </c>
      <c r="I71" s="21">
        <v>30</v>
      </c>
      <c r="J71" s="22">
        <f t="shared" si="13"/>
        <v>1650</v>
      </c>
      <c r="K71" s="9"/>
      <c r="V71" s="6">
        <f t="shared" si="10"/>
        <v>1</v>
      </c>
      <c r="W71" s="6">
        <f t="shared" si="11"/>
        <v>0</v>
      </c>
    </row>
    <row r="72" spans="1:23" s="6" customFormat="1">
      <c r="A72" s="8"/>
      <c r="B72" s="20">
        <v>10</v>
      </c>
      <c r="C72" s="77">
        <v>45282</v>
      </c>
      <c r="D72" s="22" t="s">
        <v>37</v>
      </c>
      <c r="E72" s="22" t="s">
        <v>199</v>
      </c>
      <c r="F72" s="21">
        <v>40</v>
      </c>
      <c r="G72" s="20">
        <v>54</v>
      </c>
      <c r="H72" s="22">
        <v>14</v>
      </c>
      <c r="I72" s="21">
        <v>20</v>
      </c>
      <c r="J72" s="22">
        <f t="shared" si="13"/>
        <v>280</v>
      </c>
      <c r="K72" s="9"/>
      <c r="V72" s="6">
        <f t="shared" si="10"/>
        <v>1</v>
      </c>
      <c r="W72" s="6">
        <f t="shared" si="11"/>
        <v>0</v>
      </c>
    </row>
    <row r="73" spans="1:23" s="6" customFormat="1">
      <c r="A73" s="8"/>
      <c r="B73" s="20">
        <v>11</v>
      </c>
      <c r="C73" s="77">
        <v>45289</v>
      </c>
      <c r="D73" s="22" t="s">
        <v>39</v>
      </c>
      <c r="E73" s="22" t="s">
        <v>206</v>
      </c>
      <c r="F73" s="21">
        <v>35</v>
      </c>
      <c r="G73" s="20">
        <v>70</v>
      </c>
      <c r="H73" s="22">
        <v>35</v>
      </c>
      <c r="I73" s="21">
        <v>20</v>
      </c>
      <c r="J73" s="22">
        <f t="shared" si="13"/>
        <v>700</v>
      </c>
      <c r="K73" s="9"/>
      <c r="V73" s="6">
        <f t="shared" si="10"/>
        <v>1</v>
      </c>
      <c r="W73" s="6">
        <f t="shared" si="11"/>
        <v>0</v>
      </c>
    </row>
    <row r="74" spans="1:23" s="6" customFormat="1" ht="24" thickBot="1">
      <c r="A74" s="8"/>
      <c r="B74" s="207" t="s">
        <v>19</v>
      </c>
      <c r="C74" s="208"/>
      <c r="D74" s="208"/>
      <c r="E74" s="208"/>
      <c r="F74" s="208"/>
      <c r="G74" s="208"/>
      <c r="H74" s="209"/>
      <c r="I74" s="28" t="s">
        <v>20</v>
      </c>
      <c r="J74" s="29">
        <f>SUM(J63:J73)</f>
        <v>33570</v>
      </c>
      <c r="K74" s="9"/>
      <c r="V74" s="6">
        <f>SUM(V63:V73)</f>
        <v>10</v>
      </c>
      <c r="W74" s="6">
        <f>SUM(W63:W73)</f>
        <v>1</v>
      </c>
    </row>
    <row r="75" spans="1:23" s="6" customFormat="1" ht="30" customHeight="1" thickBot="1">
      <c r="A75" s="30"/>
      <c r="B75" s="31"/>
      <c r="C75" s="32"/>
      <c r="D75" s="32"/>
      <c r="E75" s="32"/>
      <c r="F75" s="32"/>
      <c r="G75" s="32"/>
      <c r="H75" s="33"/>
      <c r="I75" s="32"/>
      <c r="J75" s="33"/>
      <c r="K75" s="34"/>
    </row>
  </sheetData>
  <mergeCells count="48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B27:J27"/>
    <mergeCell ref="M10:M11"/>
    <mergeCell ref="N10:N11"/>
    <mergeCell ref="O10:O11"/>
    <mergeCell ref="P10:P11"/>
    <mergeCell ref="M12:O14"/>
    <mergeCell ref="P12:R14"/>
    <mergeCell ref="B21:H21"/>
    <mergeCell ref="B25:J25"/>
    <mergeCell ref="B26:J26"/>
    <mergeCell ref="Q10:Q11"/>
    <mergeCell ref="R10:R11"/>
    <mergeCell ref="B60:J60"/>
    <mergeCell ref="B61:J61"/>
    <mergeCell ref="B74:H74"/>
    <mergeCell ref="B38:H38"/>
    <mergeCell ref="B42:J42"/>
    <mergeCell ref="B43:J43"/>
    <mergeCell ref="B44:J44"/>
    <mergeCell ref="B55:H55"/>
    <mergeCell ref="B59:J59"/>
  </mergeCells>
  <hyperlinks>
    <hyperlink ref="B38" r:id="rId1"/>
    <hyperlink ref="B55" r:id="rId2"/>
    <hyperlink ref="B74" r:id="rId3"/>
    <hyperlink ref="M1" location="'MASTER '!A1" display="Back"/>
    <hyperlink ref="M6:M7" location="'SEP 2023'!A30" display="FINNIFTY"/>
    <hyperlink ref="M10:M11" location="'SEP 2023'!A70" display="SENSEX"/>
    <hyperlink ref="M8:M9" location="'SEP 2023'!A50" display="MIDCPNIFTY"/>
    <hyperlink ref="M4:M5" location="'SEP 2023'!A1" display="INDEX OPTION"/>
    <hyperlink ref="B21" r:id="rId4"/>
  </hyperlinks>
  <pageMargins left="0.7" right="0.7" top="0.75" bottom="0.75" header="0.3" footer="0.3"/>
  <drawing r:id="rId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77"/>
  <sheetViews>
    <sheetView workbookViewId="0">
      <selection activeCell="F15" sqref="F15"/>
    </sheetView>
  </sheetViews>
  <sheetFormatPr defaultRowHeight="15"/>
  <cols>
    <col min="1" max="1" width="4.42578125" customWidth="1"/>
    <col min="2" max="2" width="7.28515625" customWidth="1"/>
    <col min="3" max="3" width="11.85546875" customWidth="1"/>
    <col min="4" max="4" width="10.5703125" customWidth="1"/>
    <col min="5" max="5" width="22.140625" customWidth="1"/>
    <col min="6" max="6" width="11.42578125" customWidth="1"/>
    <col min="7" max="7" width="10.85546875" customWidth="1"/>
    <col min="8" max="8" width="12.7109375" customWidth="1"/>
    <col min="9" max="9" width="10.140625" customWidth="1"/>
    <col min="10" max="10" width="11.42578125" customWidth="1"/>
    <col min="11" max="11" width="5.140625" customWidth="1"/>
    <col min="13" max="13" width="16.85546875" customWidth="1"/>
  </cols>
  <sheetData>
    <row r="1" spans="1:23" s="6" customFormat="1" ht="30" customHeight="1" thickBot="1">
      <c r="A1" s="1"/>
      <c r="B1" s="2"/>
      <c r="C1" s="3"/>
      <c r="D1" s="3"/>
      <c r="E1" s="3"/>
      <c r="F1" s="3"/>
      <c r="G1" s="3"/>
      <c r="H1" s="4"/>
      <c r="I1" s="3"/>
      <c r="J1" s="4"/>
      <c r="K1" s="5"/>
      <c r="M1" s="7" t="s">
        <v>0</v>
      </c>
    </row>
    <row r="2" spans="1:23" s="6" customFormat="1" ht="27" customHeight="1" thickBot="1">
      <c r="A2" s="8" t="s">
        <v>1</v>
      </c>
      <c r="B2" s="151" t="s">
        <v>2</v>
      </c>
      <c r="C2" s="152"/>
      <c r="D2" s="152"/>
      <c r="E2" s="152"/>
      <c r="F2" s="152"/>
      <c r="G2" s="152"/>
      <c r="H2" s="152"/>
      <c r="I2" s="152"/>
      <c r="J2" s="153"/>
      <c r="K2" s="9"/>
      <c r="M2" s="180" t="s">
        <v>3</v>
      </c>
      <c r="N2" s="182" t="s">
        <v>4</v>
      </c>
      <c r="O2" s="182" t="s">
        <v>5</v>
      </c>
      <c r="P2" s="182" t="s">
        <v>6</v>
      </c>
      <c r="Q2" s="182" t="s">
        <v>7</v>
      </c>
      <c r="R2" s="162" t="s">
        <v>8</v>
      </c>
    </row>
    <row r="3" spans="1:23" s="6" customFormat="1" ht="16.5" thickBot="1">
      <c r="A3" s="8"/>
      <c r="B3" s="164">
        <v>45315</v>
      </c>
      <c r="C3" s="165"/>
      <c r="D3" s="165"/>
      <c r="E3" s="165"/>
      <c r="F3" s="165"/>
      <c r="G3" s="165"/>
      <c r="H3" s="165"/>
      <c r="I3" s="165"/>
      <c r="J3" s="166"/>
      <c r="K3" s="9"/>
      <c r="M3" s="181"/>
      <c r="N3" s="183"/>
      <c r="O3" s="183"/>
      <c r="P3" s="183"/>
      <c r="Q3" s="183"/>
      <c r="R3" s="163"/>
    </row>
    <row r="4" spans="1:23" s="6" customFormat="1" ht="16.5" thickBot="1">
      <c r="A4" s="8"/>
      <c r="B4" s="167" t="s">
        <v>23</v>
      </c>
      <c r="C4" s="168"/>
      <c r="D4" s="168"/>
      <c r="E4" s="168"/>
      <c r="F4" s="168"/>
      <c r="G4" s="168"/>
      <c r="H4" s="168"/>
      <c r="I4" s="168"/>
      <c r="J4" s="169"/>
      <c r="K4" s="9"/>
      <c r="M4" s="170" t="s">
        <v>25</v>
      </c>
      <c r="N4" s="172">
        <f>COUNT(C6:C20)</f>
        <v>9</v>
      </c>
      <c r="O4" s="174">
        <f>V21</f>
        <v>9</v>
      </c>
      <c r="P4" s="174">
        <f>W21</f>
        <v>0</v>
      </c>
      <c r="Q4" s="176">
        <f>N4-O4-P4</f>
        <v>0</v>
      </c>
      <c r="R4" s="178">
        <f>O4/N4</f>
        <v>1</v>
      </c>
    </row>
    <row r="5" spans="1:23" s="16" customFormat="1" ht="15.75" customHeight="1" thickBot="1">
      <c r="A5" s="8"/>
      <c r="B5" s="10" t="s">
        <v>9</v>
      </c>
      <c r="C5" s="11" t="s">
        <v>10</v>
      </c>
      <c r="D5" s="12" t="s">
        <v>11</v>
      </c>
      <c r="E5" s="12" t="s">
        <v>12</v>
      </c>
      <c r="F5" s="13" t="s">
        <v>155</v>
      </c>
      <c r="G5" s="13" t="s">
        <v>156</v>
      </c>
      <c r="H5" s="39" t="s">
        <v>157</v>
      </c>
      <c r="I5" s="51" t="s">
        <v>21</v>
      </c>
      <c r="J5" s="15" t="s">
        <v>16</v>
      </c>
      <c r="K5" s="9"/>
      <c r="M5" s="171"/>
      <c r="N5" s="173"/>
      <c r="O5" s="175"/>
      <c r="P5" s="175"/>
      <c r="Q5" s="177"/>
      <c r="R5" s="179"/>
      <c r="V5" s="16" t="s">
        <v>5</v>
      </c>
      <c r="W5" s="16" t="s">
        <v>6</v>
      </c>
    </row>
    <row r="6" spans="1:23" s="6" customFormat="1" ht="15" customHeight="1">
      <c r="A6" s="8"/>
      <c r="B6" s="17">
        <v>1</v>
      </c>
      <c r="C6" s="76">
        <v>45294</v>
      </c>
      <c r="D6" s="18" t="s">
        <v>39</v>
      </c>
      <c r="E6" s="18" t="s">
        <v>210</v>
      </c>
      <c r="F6" s="19">
        <v>25</v>
      </c>
      <c r="G6" s="19">
        <v>76</v>
      </c>
      <c r="H6" s="19">
        <v>51</v>
      </c>
      <c r="I6" s="52">
        <v>30</v>
      </c>
      <c r="J6" s="41">
        <f>H6*I6</f>
        <v>1530</v>
      </c>
      <c r="K6" s="9"/>
      <c r="M6" s="185" t="s">
        <v>26</v>
      </c>
      <c r="N6" s="186">
        <f>COUNT(C29:C37)</f>
        <v>5</v>
      </c>
      <c r="O6" s="187">
        <f>V38</f>
        <v>5</v>
      </c>
      <c r="P6" s="187">
        <f>W38</f>
        <v>0</v>
      </c>
      <c r="Q6" s="188">
        <f>N6-O6-P6</f>
        <v>0</v>
      </c>
      <c r="R6" s="184">
        <f>O6/N6</f>
        <v>1</v>
      </c>
      <c r="V6" s="6">
        <f>IF($J6&gt;0,1,0)</f>
        <v>1</v>
      </c>
      <c r="W6" s="6">
        <f>IF($J6&lt;0,1,0)</f>
        <v>0</v>
      </c>
    </row>
    <row r="7" spans="1:23" s="6" customFormat="1">
      <c r="A7" s="8"/>
      <c r="B7" s="23">
        <f>B6+1</f>
        <v>2</v>
      </c>
      <c r="C7" s="77">
        <v>45295</v>
      </c>
      <c r="D7" s="22" t="s">
        <v>39</v>
      </c>
      <c r="E7" s="22" t="s">
        <v>211</v>
      </c>
      <c r="F7" s="20">
        <v>10</v>
      </c>
      <c r="G7" s="20">
        <v>25</v>
      </c>
      <c r="H7" s="20">
        <v>15</v>
      </c>
      <c r="I7" s="21">
        <v>100</v>
      </c>
      <c r="J7" s="42">
        <f>H7*I7</f>
        <v>1500</v>
      </c>
      <c r="K7" s="9"/>
      <c r="M7" s="171"/>
      <c r="N7" s="173"/>
      <c r="O7" s="175"/>
      <c r="P7" s="175"/>
      <c r="Q7" s="177"/>
      <c r="R7" s="179"/>
      <c r="V7" s="6">
        <f t="shared" ref="V7:V20" si="0">IF($J7&gt;0,1,0)</f>
        <v>1</v>
      </c>
      <c r="W7" s="6">
        <f t="shared" ref="W7:W20" si="1">IF($J7&lt;0,1,0)</f>
        <v>0</v>
      </c>
    </row>
    <row r="8" spans="1:23" s="6" customFormat="1">
      <c r="A8" s="8"/>
      <c r="B8" s="23">
        <f t="shared" ref="B8:B20" si="2">B7+1</f>
        <v>3</v>
      </c>
      <c r="C8" s="77">
        <v>45301</v>
      </c>
      <c r="D8" s="22" t="s">
        <v>39</v>
      </c>
      <c r="E8" s="22" t="s">
        <v>216</v>
      </c>
      <c r="F8" s="20">
        <v>25</v>
      </c>
      <c r="G8" s="20">
        <v>82</v>
      </c>
      <c r="H8" s="20">
        <v>57</v>
      </c>
      <c r="I8" s="21">
        <v>30</v>
      </c>
      <c r="J8" s="42">
        <f>H8*I8</f>
        <v>1710</v>
      </c>
      <c r="K8" s="9"/>
      <c r="M8" s="185" t="s">
        <v>28</v>
      </c>
      <c r="N8" s="186">
        <f>COUNT(C46:C54)</f>
        <v>5</v>
      </c>
      <c r="O8" s="187">
        <f>V55</f>
        <v>3</v>
      </c>
      <c r="P8" s="187">
        <f>W55</f>
        <v>2</v>
      </c>
      <c r="Q8" s="188">
        <f>N8-O8-P8</f>
        <v>0</v>
      </c>
      <c r="R8" s="184">
        <f>O8/N8</f>
        <v>0.6</v>
      </c>
      <c r="V8" s="6">
        <f>IF($J8&gt;0,1,0)</f>
        <v>1</v>
      </c>
      <c r="W8" s="6">
        <f>IF($J8&lt;0,1,0)</f>
        <v>0</v>
      </c>
    </row>
    <row r="9" spans="1:23" s="6" customFormat="1">
      <c r="A9" s="8"/>
      <c r="B9" s="23">
        <f t="shared" si="2"/>
        <v>4</v>
      </c>
      <c r="C9" s="77">
        <v>45302</v>
      </c>
      <c r="D9" s="22" t="s">
        <v>39</v>
      </c>
      <c r="E9" s="22" t="s">
        <v>217</v>
      </c>
      <c r="F9" s="20">
        <v>5</v>
      </c>
      <c r="G9" s="20">
        <v>67</v>
      </c>
      <c r="H9" s="20">
        <v>62</v>
      </c>
      <c r="I9" s="21">
        <v>100</v>
      </c>
      <c r="J9" s="42">
        <f t="shared" ref="J9:J20" si="3">H9*I9</f>
        <v>6200</v>
      </c>
      <c r="K9" s="9"/>
      <c r="M9" s="171"/>
      <c r="N9" s="173"/>
      <c r="O9" s="175"/>
      <c r="P9" s="175"/>
      <c r="Q9" s="177"/>
      <c r="R9" s="179"/>
      <c r="V9" s="6">
        <f>IF($J9&gt;0,1,0)</f>
        <v>1</v>
      </c>
      <c r="W9" s="6">
        <f>IF($J9&lt;0,1,0)</f>
        <v>0</v>
      </c>
    </row>
    <row r="10" spans="1:23" s="6" customFormat="1">
      <c r="A10" s="8"/>
      <c r="B10" s="23">
        <f t="shared" si="2"/>
        <v>5</v>
      </c>
      <c r="C10" s="77">
        <v>45308</v>
      </c>
      <c r="D10" s="22" t="s">
        <v>39</v>
      </c>
      <c r="E10" s="22" t="s">
        <v>222</v>
      </c>
      <c r="F10" s="20">
        <v>30</v>
      </c>
      <c r="G10" s="20">
        <v>60</v>
      </c>
      <c r="H10" s="20">
        <v>30</v>
      </c>
      <c r="I10" s="21">
        <v>30</v>
      </c>
      <c r="J10" s="42">
        <f t="shared" si="3"/>
        <v>900</v>
      </c>
      <c r="K10" s="9"/>
      <c r="M10" s="185" t="s">
        <v>27</v>
      </c>
      <c r="N10" s="186">
        <f>COUNT(C63:C75)</f>
        <v>13</v>
      </c>
      <c r="O10" s="187">
        <f>V76</f>
        <v>11</v>
      </c>
      <c r="P10" s="187">
        <f>W76</f>
        <v>2</v>
      </c>
      <c r="Q10" s="188">
        <v>0</v>
      </c>
      <c r="R10" s="184">
        <f>O10/N10</f>
        <v>0.84615384615384615</v>
      </c>
      <c r="V10" s="6">
        <f>IF($J10&gt;0,1,0)</f>
        <v>1</v>
      </c>
      <c r="W10" s="6">
        <f>IF($J10&lt;0,1,0)</f>
        <v>0</v>
      </c>
    </row>
    <row r="11" spans="1:23" s="6" customFormat="1" ht="15.75" thickBot="1">
      <c r="A11" s="8"/>
      <c r="B11" s="23">
        <f t="shared" si="2"/>
        <v>6</v>
      </c>
      <c r="C11" s="77">
        <v>45309</v>
      </c>
      <c r="D11" s="22" t="s">
        <v>39</v>
      </c>
      <c r="E11" s="22" t="s">
        <v>223</v>
      </c>
      <c r="F11" s="20">
        <v>10</v>
      </c>
      <c r="G11" s="20">
        <v>20</v>
      </c>
      <c r="H11" s="20">
        <v>10</v>
      </c>
      <c r="I11" s="21">
        <v>100</v>
      </c>
      <c r="J11" s="42">
        <f t="shared" si="3"/>
        <v>1000</v>
      </c>
      <c r="K11" s="9"/>
      <c r="M11" s="171"/>
      <c r="N11" s="173"/>
      <c r="O11" s="175"/>
      <c r="P11" s="175"/>
      <c r="Q11" s="177"/>
      <c r="R11" s="179"/>
      <c r="V11" s="6">
        <f t="shared" si="0"/>
        <v>1</v>
      </c>
      <c r="W11" s="6">
        <f t="shared" si="1"/>
        <v>0</v>
      </c>
    </row>
    <row r="12" spans="1:23" s="6" customFormat="1" ht="15" customHeight="1">
      <c r="A12" s="8"/>
      <c r="B12" s="23">
        <f t="shared" si="2"/>
        <v>7</v>
      </c>
      <c r="C12" s="77">
        <v>45316</v>
      </c>
      <c r="D12" s="22" t="s">
        <v>39</v>
      </c>
      <c r="E12" s="22" t="s">
        <v>196</v>
      </c>
      <c r="F12" s="20">
        <v>30</v>
      </c>
      <c r="G12" s="20">
        <v>49</v>
      </c>
      <c r="H12" s="20">
        <v>19</v>
      </c>
      <c r="I12" s="21">
        <v>100</v>
      </c>
      <c r="J12" s="42">
        <f t="shared" si="3"/>
        <v>1900</v>
      </c>
      <c r="K12" s="9"/>
      <c r="M12" s="189" t="s">
        <v>18</v>
      </c>
      <c r="N12" s="190"/>
      <c r="O12" s="191"/>
      <c r="P12" s="198">
        <f>R10</f>
        <v>0.84615384615384615</v>
      </c>
      <c r="Q12" s="199"/>
      <c r="R12" s="200"/>
      <c r="V12" s="6">
        <f t="shared" si="0"/>
        <v>1</v>
      </c>
      <c r="W12" s="6">
        <f t="shared" si="1"/>
        <v>0</v>
      </c>
    </row>
    <row r="13" spans="1:23" s="6" customFormat="1" ht="15" customHeight="1">
      <c r="A13" s="8"/>
      <c r="B13" s="78">
        <f t="shared" si="2"/>
        <v>8</v>
      </c>
      <c r="C13" s="77">
        <v>45316</v>
      </c>
      <c r="D13" s="80" t="s">
        <v>39</v>
      </c>
      <c r="E13" s="80" t="s">
        <v>230</v>
      </c>
      <c r="F13" s="81">
        <v>25</v>
      </c>
      <c r="G13" s="81">
        <v>43</v>
      </c>
      <c r="H13" s="81">
        <v>18</v>
      </c>
      <c r="I13" s="82">
        <v>30</v>
      </c>
      <c r="J13" s="42">
        <f>H13*I13</f>
        <v>540</v>
      </c>
      <c r="K13" s="9"/>
      <c r="M13" s="192"/>
      <c r="N13" s="193"/>
      <c r="O13" s="194"/>
      <c r="P13" s="201"/>
      <c r="Q13" s="202"/>
      <c r="R13" s="203"/>
      <c r="V13" s="6">
        <f t="shared" si="0"/>
        <v>1</v>
      </c>
      <c r="W13" s="6">
        <f t="shared" si="1"/>
        <v>0</v>
      </c>
    </row>
    <row r="14" spans="1:23" s="6" customFormat="1" ht="15" customHeight="1" thickBot="1">
      <c r="A14" s="8"/>
      <c r="B14" s="78">
        <f t="shared" si="2"/>
        <v>9</v>
      </c>
      <c r="C14" s="77">
        <v>45322</v>
      </c>
      <c r="D14" s="80" t="s">
        <v>39</v>
      </c>
      <c r="E14" s="80" t="s">
        <v>236</v>
      </c>
      <c r="F14" s="81">
        <v>30</v>
      </c>
      <c r="G14" s="81">
        <v>89</v>
      </c>
      <c r="H14" s="81">
        <v>59</v>
      </c>
      <c r="I14" s="82">
        <v>30</v>
      </c>
      <c r="J14" s="83">
        <f t="shared" si="3"/>
        <v>1770</v>
      </c>
      <c r="K14" s="9"/>
      <c r="M14" s="195"/>
      <c r="N14" s="196"/>
      <c r="O14" s="197"/>
      <c r="P14" s="204"/>
      <c r="Q14" s="205"/>
      <c r="R14" s="206"/>
      <c r="V14" s="6">
        <f t="shared" si="0"/>
        <v>1</v>
      </c>
      <c r="W14" s="6">
        <f t="shared" si="1"/>
        <v>0</v>
      </c>
    </row>
    <row r="15" spans="1:23" s="6" customFormat="1" ht="15" customHeight="1">
      <c r="A15" s="8"/>
      <c r="B15" s="23">
        <f t="shared" si="2"/>
        <v>10</v>
      </c>
      <c r="C15" s="77"/>
      <c r="D15" s="80"/>
      <c r="E15" s="80"/>
      <c r="F15" s="81"/>
      <c r="G15" s="81"/>
      <c r="H15" s="81"/>
      <c r="I15" s="82"/>
      <c r="J15" s="83">
        <f t="shared" si="3"/>
        <v>0</v>
      </c>
      <c r="K15" s="9"/>
      <c r="V15" s="6">
        <f t="shared" si="0"/>
        <v>0</v>
      </c>
      <c r="W15" s="6">
        <f t="shared" si="1"/>
        <v>0</v>
      </c>
    </row>
    <row r="16" spans="1:23" s="6" customFormat="1" ht="15.75" customHeight="1">
      <c r="A16" s="8"/>
      <c r="B16" s="23">
        <f t="shared" si="2"/>
        <v>11</v>
      </c>
      <c r="C16" s="77"/>
      <c r="D16" s="22"/>
      <c r="E16" s="22"/>
      <c r="F16" s="20"/>
      <c r="G16" s="20"/>
      <c r="H16" s="20"/>
      <c r="I16" s="21"/>
      <c r="J16" s="42">
        <f t="shared" si="3"/>
        <v>0</v>
      </c>
      <c r="K16" s="9"/>
      <c r="V16" s="6">
        <f t="shared" si="0"/>
        <v>0</v>
      </c>
      <c r="W16" s="6">
        <f t="shared" si="1"/>
        <v>0</v>
      </c>
    </row>
    <row r="17" spans="1:23" s="6" customFormat="1">
      <c r="A17" s="8"/>
      <c r="B17" s="23">
        <f t="shared" si="2"/>
        <v>12</v>
      </c>
      <c r="C17" s="77"/>
      <c r="D17" s="22"/>
      <c r="E17" s="22"/>
      <c r="F17" s="20"/>
      <c r="G17" s="20"/>
      <c r="H17" s="20"/>
      <c r="I17" s="21"/>
      <c r="J17" s="42">
        <f t="shared" si="3"/>
        <v>0</v>
      </c>
      <c r="K17" s="9"/>
      <c r="V17" s="6">
        <f t="shared" si="0"/>
        <v>0</v>
      </c>
      <c r="W17" s="6">
        <f t="shared" si="1"/>
        <v>0</v>
      </c>
    </row>
    <row r="18" spans="1:23" s="6" customFormat="1">
      <c r="A18" s="8"/>
      <c r="B18" s="23">
        <f t="shared" si="2"/>
        <v>13</v>
      </c>
      <c r="C18" s="77"/>
      <c r="D18" s="22"/>
      <c r="E18" s="22"/>
      <c r="F18" s="20"/>
      <c r="G18" s="20"/>
      <c r="H18" s="20"/>
      <c r="I18" s="21"/>
      <c r="J18" s="42">
        <f t="shared" si="3"/>
        <v>0</v>
      </c>
      <c r="K18" s="9"/>
      <c r="M18" s="6" t="s">
        <v>17</v>
      </c>
      <c r="V18" s="6">
        <f t="shared" si="0"/>
        <v>0</v>
      </c>
      <c r="W18" s="6">
        <f t="shared" si="1"/>
        <v>0</v>
      </c>
    </row>
    <row r="19" spans="1:23" s="6" customFormat="1">
      <c r="A19" s="8"/>
      <c r="B19" s="23">
        <f t="shared" si="2"/>
        <v>14</v>
      </c>
      <c r="C19" s="77"/>
      <c r="D19" s="22"/>
      <c r="E19" s="22"/>
      <c r="F19" s="20"/>
      <c r="G19" s="20"/>
      <c r="H19" s="20"/>
      <c r="I19" s="21"/>
      <c r="J19" s="42">
        <f t="shared" si="3"/>
        <v>0</v>
      </c>
      <c r="K19" s="9"/>
      <c r="V19" s="6">
        <f t="shared" si="0"/>
        <v>0</v>
      </c>
      <c r="W19" s="6">
        <f t="shared" si="1"/>
        <v>0</v>
      </c>
    </row>
    <row r="20" spans="1:23" s="6" customFormat="1" ht="15.75" thickBot="1">
      <c r="A20" s="8"/>
      <c r="B20" s="25">
        <f t="shared" si="2"/>
        <v>15</v>
      </c>
      <c r="C20" s="77"/>
      <c r="D20" s="26"/>
      <c r="E20" s="26"/>
      <c r="F20" s="53"/>
      <c r="G20" s="53"/>
      <c r="H20" s="53"/>
      <c r="I20" s="27"/>
      <c r="J20" s="43">
        <f t="shared" si="3"/>
        <v>0</v>
      </c>
      <c r="K20" s="9"/>
      <c r="V20" s="6">
        <f t="shared" si="0"/>
        <v>0</v>
      </c>
      <c r="W20" s="6">
        <f t="shared" si="1"/>
        <v>0</v>
      </c>
    </row>
    <row r="21" spans="1:23" s="6" customFormat="1" ht="24" thickBot="1">
      <c r="A21" s="8"/>
      <c r="B21" s="207" t="s">
        <v>19</v>
      </c>
      <c r="C21" s="208"/>
      <c r="D21" s="208"/>
      <c r="E21" s="208"/>
      <c r="F21" s="208"/>
      <c r="G21" s="208"/>
      <c r="H21" s="209"/>
      <c r="I21" s="28" t="s">
        <v>20</v>
      </c>
      <c r="J21" s="29">
        <f>SUM(J6:J20)</f>
        <v>17050</v>
      </c>
      <c r="K21" s="9"/>
      <c r="V21" s="6">
        <f>SUM(V6:V20)</f>
        <v>9</v>
      </c>
      <c r="W21" s="6">
        <f>SUM(W6:W20)</f>
        <v>0</v>
      </c>
    </row>
    <row r="22" spans="1:23" s="6" customFormat="1" ht="30" customHeight="1" thickBot="1">
      <c r="A22" s="30"/>
      <c r="B22" s="31"/>
      <c r="C22" s="32"/>
      <c r="D22" s="32"/>
      <c r="E22" s="32"/>
      <c r="F22" s="32"/>
      <c r="G22" s="32"/>
      <c r="H22" s="33"/>
      <c r="I22" s="32"/>
      <c r="J22" s="33"/>
      <c r="K22" s="34"/>
      <c r="M22" s="6" t="s">
        <v>17</v>
      </c>
    </row>
    <row r="23" spans="1:23" s="6" customFormat="1" ht="15.75" thickBot="1">
      <c r="A23" s="16"/>
      <c r="B23" s="35"/>
      <c r="C23" s="16"/>
      <c r="D23" s="16"/>
      <c r="E23" s="16"/>
      <c r="F23" s="16"/>
      <c r="G23" s="16"/>
      <c r="H23" s="36"/>
      <c r="I23" s="16"/>
      <c r="J23" s="36"/>
      <c r="K23" s="16"/>
    </row>
    <row r="24" spans="1:23" s="6" customFormat="1" ht="30" customHeight="1" thickBot="1">
      <c r="A24" s="1"/>
      <c r="B24" s="2"/>
      <c r="C24" s="3"/>
      <c r="D24" s="3"/>
      <c r="E24" s="3"/>
      <c r="F24" s="3"/>
      <c r="G24" s="3"/>
      <c r="H24" s="4"/>
      <c r="I24" s="3"/>
      <c r="J24" s="4"/>
      <c r="K24" s="5"/>
    </row>
    <row r="25" spans="1:23" s="6" customFormat="1" ht="27" thickBot="1">
      <c r="A25" s="8" t="s">
        <v>1</v>
      </c>
      <c r="B25" s="151" t="s">
        <v>2</v>
      </c>
      <c r="C25" s="152"/>
      <c r="D25" s="152"/>
      <c r="E25" s="152"/>
      <c r="F25" s="152"/>
      <c r="G25" s="152"/>
      <c r="H25" s="152"/>
      <c r="I25" s="152"/>
      <c r="J25" s="153"/>
      <c r="K25" s="9"/>
      <c r="O25" s="37"/>
      <c r="P25" s="37"/>
      <c r="Q25" s="37"/>
      <c r="R25" s="37"/>
    </row>
    <row r="26" spans="1:23" s="6" customFormat="1" ht="16.5" thickBot="1">
      <c r="A26" s="8"/>
      <c r="B26" s="164">
        <v>45315</v>
      </c>
      <c r="C26" s="165"/>
      <c r="D26" s="165"/>
      <c r="E26" s="165"/>
      <c r="F26" s="165"/>
      <c r="G26" s="165"/>
      <c r="H26" s="165"/>
      <c r="I26" s="165"/>
      <c r="J26" s="166"/>
      <c r="K26" s="9"/>
    </row>
    <row r="27" spans="1:23" s="6" customFormat="1" ht="16.5" thickBot="1">
      <c r="A27" s="8"/>
      <c r="B27" s="167" t="s">
        <v>177</v>
      </c>
      <c r="C27" s="168"/>
      <c r="D27" s="168"/>
      <c r="E27" s="168"/>
      <c r="F27" s="168"/>
      <c r="G27" s="168"/>
      <c r="H27" s="168"/>
      <c r="I27" s="168"/>
      <c r="J27" s="169"/>
      <c r="K27" s="9"/>
    </row>
    <row r="28" spans="1:23" s="37" customFormat="1" ht="15.75" thickBot="1">
      <c r="A28" s="38"/>
      <c r="B28" s="10" t="s">
        <v>9</v>
      </c>
      <c r="C28" s="11" t="s">
        <v>10</v>
      </c>
      <c r="D28" s="12" t="s">
        <v>11</v>
      </c>
      <c r="E28" s="12" t="s">
        <v>12</v>
      </c>
      <c r="F28" s="13" t="s">
        <v>155</v>
      </c>
      <c r="G28" s="13" t="s">
        <v>156</v>
      </c>
      <c r="H28" s="39" t="s">
        <v>157</v>
      </c>
      <c r="I28" s="13" t="s">
        <v>21</v>
      </c>
      <c r="J28" s="15" t="s">
        <v>16</v>
      </c>
      <c r="K28" s="40"/>
      <c r="M28" s="6"/>
      <c r="N28" s="6"/>
      <c r="O28" s="6"/>
      <c r="P28" s="6"/>
      <c r="Q28" s="6"/>
      <c r="R28" s="6"/>
      <c r="V28" s="16" t="s">
        <v>5</v>
      </c>
      <c r="W28" s="16" t="s">
        <v>6</v>
      </c>
    </row>
    <row r="29" spans="1:23" s="6" customFormat="1">
      <c r="A29" s="8"/>
      <c r="B29" s="17">
        <v>1</v>
      </c>
      <c r="C29" s="76">
        <v>45293</v>
      </c>
      <c r="D29" s="18" t="s">
        <v>39</v>
      </c>
      <c r="E29" s="18" t="s">
        <v>209</v>
      </c>
      <c r="F29" s="19">
        <v>10</v>
      </c>
      <c r="G29" s="19">
        <v>28</v>
      </c>
      <c r="H29" s="19">
        <v>18</v>
      </c>
      <c r="I29" s="52">
        <v>80</v>
      </c>
      <c r="J29" s="41">
        <f>H29*I29</f>
        <v>1440</v>
      </c>
      <c r="K29" s="9"/>
      <c r="V29" s="6">
        <f>IF($J29&gt;0,1,0)</f>
        <v>1</v>
      </c>
      <c r="W29" s="6">
        <f>IF($J29&lt;0,1,0)</f>
        <v>0</v>
      </c>
    </row>
    <row r="30" spans="1:23" s="6" customFormat="1">
      <c r="A30" s="8"/>
      <c r="B30" s="23">
        <f>B29+1</f>
        <v>2</v>
      </c>
      <c r="C30" s="77">
        <v>45300</v>
      </c>
      <c r="D30" s="22" t="s">
        <v>39</v>
      </c>
      <c r="E30" s="22" t="s">
        <v>194</v>
      </c>
      <c r="F30" s="20">
        <v>20</v>
      </c>
      <c r="G30" s="20">
        <v>40</v>
      </c>
      <c r="H30" s="20">
        <v>20</v>
      </c>
      <c r="I30" s="21">
        <v>80</v>
      </c>
      <c r="J30" s="42">
        <f>H30*I30</f>
        <v>1600</v>
      </c>
      <c r="K30" s="9"/>
      <c r="O30" s="6" t="s">
        <v>17</v>
      </c>
      <c r="V30" s="6">
        <f t="shared" ref="V30:V37" si="4">IF($J30&gt;0,1,0)</f>
        <v>1</v>
      </c>
      <c r="W30" s="6">
        <f t="shared" ref="W30:W37" si="5">IF($J30&lt;0,1,0)</f>
        <v>0</v>
      </c>
    </row>
    <row r="31" spans="1:23" s="6" customFormat="1">
      <c r="A31" s="8"/>
      <c r="B31" s="23">
        <f t="shared" ref="B31:B37" si="6">B30+1</f>
        <v>3</v>
      </c>
      <c r="C31" s="77">
        <v>45307</v>
      </c>
      <c r="D31" s="22" t="s">
        <v>39</v>
      </c>
      <c r="E31" s="22" t="s">
        <v>220</v>
      </c>
      <c r="F31" s="20">
        <v>15</v>
      </c>
      <c r="G31" s="20">
        <v>48</v>
      </c>
      <c r="H31" s="20">
        <v>33</v>
      </c>
      <c r="I31" s="21">
        <v>80</v>
      </c>
      <c r="J31" s="42">
        <f>H31*I31</f>
        <v>2640</v>
      </c>
      <c r="K31" s="9"/>
      <c r="V31" s="6">
        <f t="shared" si="4"/>
        <v>1</v>
      </c>
      <c r="W31" s="6">
        <f t="shared" si="5"/>
        <v>0</v>
      </c>
    </row>
    <row r="32" spans="1:23" s="6" customFormat="1">
      <c r="A32" s="8"/>
      <c r="B32" s="23">
        <f t="shared" si="6"/>
        <v>4</v>
      </c>
      <c r="C32" s="77">
        <v>45314</v>
      </c>
      <c r="D32" s="22" t="s">
        <v>39</v>
      </c>
      <c r="E32" s="22" t="s">
        <v>228</v>
      </c>
      <c r="F32" s="20">
        <v>15</v>
      </c>
      <c r="G32" s="20">
        <v>79</v>
      </c>
      <c r="H32" s="20">
        <v>64</v>
      </c>
      <c r="I32" s="21">
        <v>80</v>
      </c>
      <c r="J32" s="42">
        <f>I32*H32</f>
        <v>5120</v>
      </c>
      <c r="K32" s="9"/>
      <c r="L32" s="6" t="s">
        <v>17</v>
      </c>
      <c r="V32" s="6">
        <f t="shared" si="4"/>
        <v>1</v>
      </c>
      <c r="W32" s="6">
        <f t="shared" si="5"/>
        <v>0</v>
      </c>
    </row>
    <row r="33" spans="1:23" s="6" customFormat="1">
      <c r="A33" s="8"/>
      <c r="B33" s="23">
        <f t="shared" si="6"/>
        <v>5</v>
      </c>
      <c r="C33" s="77">
        <v>45321</v>
      </c>
      <c r="D33" s="22" t="s">
        <v>39</v>
      </c>
      <c r="E33" s="22" t="s">
        <v>235</v>
      </c>
      <c r="F33" s="20">
        <v>10</v>
      </c>
      <c r="G33" s="20">
        <v>20</v>
      </c>
      <c r="H33" s="20">
        <v>10</v>
      </c>
      <c r="I33" s="21">
        <v>80</v>
      </c>
      <c r="J33" s="42">
        <f>I33*H33</f>
        <v>800</v>
      </c>
      <c r="K33" s="9"/>
      <c r="V33" s="6">
        <f t="shared" si="4"/>
        <v>1</v>
      </c>
      <c r="W33" s="6">
        <f t="shared" si="5"/>
        <v>0</v>
      </c>
    </row>
    <row r="34" spans="1:23" s="6" customFormat="1">
      <c r="A34" s="8"/>
      <c r="B34" s="23">
        <f t="shared" si="6"/>
        <v>6</v>
      </c>
      <c r="C34" s="77"/>
      <c r="D34" s="22"/>
      <c r="E34" s="22"/>
      <c r="F34" s="20"/>
      <c r="G34" s="20"/>
      <c r="H34" s="20"/>
      <c r="I34" s="21"/>
      <c r="J34" s="42">
        <f>I34*H34</f>
        <v>0</v>
      </c>
      <c r="K34" s="9"/>
      <c r="V34" s="6">
        <f t="shared" si="4"/>
        <v>0</v>
      </c>
      <c r="W34" s="6">
        <f t="shared" si="5"/>
        <v>0</v>
      </c>
    </row>
    <row r="35" spans="1:23" s="6" customFormat="1">
      <c r="A35" s="8"/>
      <c r="B35" s="23">
        <f t="shared" si="6"/>
        <v>7</v>
      </c>
      <c r="C35" s="77"/>
      <c r="D35" s="22"/>
      <c r="E35" s="22"/>
      <c r="F35" s="20"/>
      <c r="G35" s="20"/>
      <c r="H35" s="20"/>
      <c r="I35" s="21"/>
      <c r="J35" s="42">
        <f t="shared" ref="J35:J37" si="7">I35*H35</f>
        <v>0</v>
      </c>
      <c r="K35" s="9"/>
      <c r="V35" s="6">
        <f t="shared" si="4"/>
        <v>0</v>
      </c>
      <c r="W35" s="6">
        <f t="shared" si="5"/>
        <v>0</v>
      </c>
    </row>
    <row r="36" spans="1:23" s="6" customFormat="1">
      <c r="A36" s="8"/>
      <c r="B36" s="23">
        <f t="shared" si="6"/>
        <v>8</v>
      </c>
      <c r="C36" s="77"/>
      <c r="D36" s="22"/>
      <c r="E36" s="22"/>
      <c r="F36" s="20"/>
      <c r="G36" s="20"/>
      <c r="H36" s="20"/>
      <c r="I36" s="21"/>
      <c r="J36" s="42">
        <f t="shared" si="7"/>
        <v>0</v>
      </c>
      <c r="K36" s="9"/>
      <c r="V36" s="6">
        <f t="shared" si="4"/>
        <v>0</v>
      </c>
      <c r="W36" s="6">
        <f t="shared" si="5"/>
        <v>0</v>
      </c>
    </row>
    <row r="37" spans="1:23" s="6" customFormat="1">
      <c r="A37" s="8"/>
      <c r="B37" s="23">
        <f t="shared" si="6"/>
        <v>9</v>
      </c>
      <c r="C37" s="77"/>
      <c r="D37" s="22"/>
      <c r="E37" s="22"/>
      <c r="F37" s="20"/>
      <c r="G37" s="20"/>
      <c r="H37" s="20"/>
      <c r="I37" s="21"/>
      <c r="J37" s="42">
        <f t="shared" si="7"/>
        <v>0</v>
      </c>
      <c r="K37" s="9"/>
      <c r="V37" s="6">
        <f t="shared" si="4"/>
        <v>0</v>
      </c>
      <c r="W37" s="6">
        <f t="shared" si="5"/>
        <v>0</v>
      </c>
    </row>
    <row r="38" spans="1:23" s="6" customFormat="1" ht="24" thickBot="1">
      <c r="A38" s="8"/>
      <c r="B38" s="207" t="s">
        <v>19</v>
      </c>
      <c r="C38" s="208"/>
      <c r="D38" s="208"/>
      <c r="E38" s="208"/>
      <c r="F38" s="208"/>
      <c r="G38" s="208"/>
      <c r="H38" s="209"/>
      <c r="I38" s="28" t="s">
        <v>20</v>
      </c>
      <c r="J38" s="29">
        <f>SUM(J29:J37)</f>
        <v>11600</v>
      </c>
      <c r="K38" s="9"/>
      <c r="V38" s="6">
        <f>SUM(V29:V37)</f>
        <v>5</v>
      </c>
      <c r="W38" s="6">
        <f>SUM(W29:W37)</f>
        <v>0</v>
      </c>
    </row>
    <row r="39" spans="1:23" s="6" customFormat="1" ht="30" customHeight="1" thickBot="1">
      <c r="A39" s="30"/>
      <c r="B39" s="31"/>
      <c r="C39" s="32"/>
      <c r="D39" s="32"/>
      <c r="E39" s="32"/>
      <c r="F39" s="32"/>
      <c r="G39" s="32"/>
      <c r="H39" s="33"/>
      <c r="I39" s="32"/>
      <c r="J39" s="33"/>
      <c r="K39" s="34"/>
    </row>
    <row r="40" spans="1:23" s="6" customFormat="1" ht="15.75" thickBot="1">
      <c r="A40" s="16"/>
      <c r="B40" s="35"/>
      <c r="C40" s="16"/>
      <c r="D40" s="16"/>
      <c r="E40" s="16"/>
      <c r="F40" s="16"/>
      <c r="G40" s="16"/>
      <c r="H40" s="36"/>
      <c r="I40" s="16"/>
      <c r="J40" s="36"/>
      <c r="K40" s="16"/>
    </row>
    <row r="41" spans="1:23" s="6" customFormat="1" ht="30" customHeight="1" thickBot="1">
      <c r="A41" s="1"/>
      <c r="B41" s="2"/>
      <c r="C41" s="3"/>
      <c r="D41" s="3"/>
      <c r="E41" s="3"/>
      <c r="F41" s="3"/>
      <c r="G41" s="3"/>
      <c r="H41" s="4"/>
      <c r="I41" s="3"/>
      <c r="J41" s="4"/>
      <c r="K41" s="5"/>
    </row>
    <row r="42" spans="1:23" s="6" customFormat="1" ht="27" thickBot="1">
      <c r="A42" s="8" t="s">
        <v>1</v>
      </c>
      <c r="B42" s="151" t="s">
        <v>2</v>
      </c>
      <c r="C42" s="152"/>
      <c r="D42" s="152"/>
      <c r="E42" s="152"/>
      <c r="F42" s="152"/>
      <c r="G42" s="152"/>
      <c r="H42" s="152"/>
      <c r="I42" s="152"/>
      <c r="J42" s="153"/>
      <c r="K42" s="9"/>
    </row>
    <row r="43" spans="1:23" s="6" customFormat="1" ht="16.5" thickBot="1">
      <c r="A43" s="8"/>
      <c r="B43" s="164">
        <v>45315</v>
      </c>
      <c r="C43" s="165"/>
      <c r="D43" s="165"/>
      <c r="E43" s="165"/>
      <c r="F43" s="165"/>
      <c r="G43" s="165"/>
      <c r="H43" s="165"/>
      <c r="I43" s="165"/>
      <c r="J43" s="166"/>
      <c r="K43" s="9"/>
    </row>
    <row r="44" spans="1:23" s="6" customFormat="1" ht="16.5" thickBot="1">
      <c r="A44" s="8"/>
      <c r="B44" s="167" t="s">
        <v>52</v>
      </c>
      <c r="C44" s="168"/>
      <c r="D44" s="168"/>
      <c r="E44" s="168"/>
      <c r="F44" s="168"/>
      <c r="G44" s="168"/>
      <c r="H44" s="168"/>
      <c r="I44" s="168"/>
      <c r="J44" s="169"/>
      <c r="K44" s="9"/>
    </row>
    <row r="45" spans="1:23" s="6" customFormat="1" ht="15.75" thickBot="1">
      <c r="A45" s="38"/>
      <c r="B45" s="44" t="s">
        <v>9</v>
      </c>
      <c r="C45" s="45" t="s">
        <v>10</v>
      </c>
      <c r="D45" s="46" t="s">
        <v>11</v>
      </c>
      <c r="E45" s="46" t="s">
        <v>12</v>
      </c>
      <c r="F45" s="47" t="s">
        <v>155</v>
      </c>
      <c r="G45" s="47" t="s">
        <v>156</v>
      </c>
      <c r="H45" s="48" t="s">
        <v>157</v>
      </c>
      <c r="I45" s="47" t="s">
        <v>21</v>
      </c>
      <c r="J45" s="49" t="s">
        <v>16</v>
      </c>
      <c r="K45" s="40"/>
      <c r="L45" s="37"/>
      <c r="V45" s="16" t="s">
        <v>5</v>
      </c>
      <c r="W45" s="16" t="s">
        <v>6</v>
      </c>
    </row>
    <row r="46" spans="1:23" s="6" customFormat="1">
      <c r="A46" s="8"/>
      <c r="B46" s="50">
        <v>1</v>
      </c>
      <c r="C46" s="77">
        <v>45292</v>
      </c>
      <c r="D46" s="18" t="s">
        <v>39</v>
      </c>
      <c r="E46" s="18" t="s">
        <v>208</v>
      </c>
      <c r="F46" s="19">
        <v>5</v>
      </c>
      <c r="G46" s="19">
        <v>12</v>
      </c>
      <c r="H46" s="19">
        <v>7</v>
      </c>
      <c r="I46" s="52">
        <v>75</v>
      </c>
      <c r="J46" s="41">
        <f>H46*I46</f>
        <v>525</v>
      </c>
      <c r="K46" s="9"/>
      <c r="V46" s="6">
        <f>IF($J46&gt;0,1,0)</f>
        <v>1</v>
      </c>
      <c r="W46" s="6">
        <f>IF($J46&lt;0,1,0)</f>
        <v>0</v>
      </c>
    </row>
    <row r="47" spans="1:23" s="6" customFormat="1">
      <c r="A47" s="8"/>
      <c r="B47" s="23">
        <f>B46+1</f>
        <v>2</v>
      </c>
      <c r="C47" s="77">
        <v>45299</v>
      </c>
      <c r="D47" s="22" t="s">
        <v>39</v>
      </c>
      <c r="E47" s="22" t="s">
        <v>214</v>
      </c>
      <c r="F47" s="20">
        <v>10</v>
      </c>
      <c r="G47" s="20">
        <v>8</v>
      </c>
      <c r="H47" s="20">
        <v>-2</v>
      </c>
      <c r="I47" s="21">
        <v>75</v>
      </c>
      <c r="J47" s="42">
        <f>H47*I47</f>
        <v>-150</v>
      </c>
      <c r="K47" s="9"/>
      <c r="V47" s="6">
        <f t="shared" ref="V47:V54" si="8">IF($J47&gt;0,1,0)</f>
        <v>0</v>
      </c>
      <c r="W47" s="6">
        <f t="shared" ref="W47:W54" si="9">IF($J47&lt;0,1,0)</f>
        <v>1</v>
      </c>
    </row>
    <row r="48" spans="1:23" s="6" customFormat="1">
      <c r="A48" s="8"/>
      <c r="B48" s="23">
        <f t="shared" ref="B48:B54" si="10">B47+1</f>
        <v>3</v>
      </c>
      <c r="C48" s="77">
        <v>45306</v>
      </c>
      <c r="D48" s="22" t="s">
        <v>39</v>
      </c>
      <c r="E48" s="22" t="s">
        <v>219</v>
      </c>
      <c r="F48" s="20">
        <v>10</v>
      </c>
      <c r="G48" s="20">
        <v>85</v>
      </c>
      <c r="H48" s="20">
        <v>75</v>
      </c>
      <c r="I48" s="21">
        <v>75</v>
      </c>
      <c r="J48" s="42">
        <f>H48*I48</f>
        <v>5625</v>
      </c>
      <c r="K48" s="9"/>
      <c r="V48" s="6">
        <f t="shared" si="8"/>
        <v>1</v>
      </c>
      <c r="W48" s="6">
        <f t="shared" si="9"/>
        <v>0</v>
      </c>
    </row>
    <row r="49" spans="1:23" s="6" customFormat="1">
      <c r="A49" s="8"/>
      <c r="B49" s="23">
        <f t="shared" si="10"/>
        <v>4</v>
      </c>
      <c r="C49" s="77">
        <v>45311</v>
      </c>
      <c r="D49" s="22" t="s">
        <v>39</v>
      </c>
      <c r="E49" s="22" t="s">
        <v>226</v>
      </c>
      <c r="F49" s="21">
        <v>15</v>
      </c>
      <c r="G49" s="21">
        <v>0</v>
      </c>
      <c r="H49" s="22">
        <v>-15</v>
      </c>
      <c r="I49" s="21">
        <v>75</v>
      </c>
      <c r="J49" s="42">
        <f>I49*H49</f>
        <v>-1125</v>
      </c>
      <c r="K49" s="9"/>
      <c r="V49" s="6">
        <f t="shared" si="8"/>
        <v>0</v>
      </c>
      <c r="W49" s="6">
        <f t="shared" si="9"/>
        <v>1</v>
      </c>
    </row>
    <row r="50" spans="1:23" s="6" customFormat="1">
      <c r="A50" s="8"/>
      <c r="B50" s="23">
        <f t="shared" si="10"/>
        <v>5</v>
      </c>
      <c r="C50" s="77">
        <v>45320</v>
      </c>
      <c r="D50" s="22" t="s">
        <v>39</v>
      </c>
      <c r="E50" s="22" t="s">
        <v>233</v>
      </c>
      <c r="F50" s="21">
        <v>10</v>
      </c>
      <c r="G50" s="21">
        <v>59</v>
      </c>
      <c r="H50" s="22">
        <v>49</v>
      </c>
      <c r="I50" s="21">
        <v>75</v>
      </c>
      <c r="J50" s="42">
        <f t="shared" ref="J50:J54" si="11">I50*H50</f>
        <v>3675</v>
      </c>
      <c r="K50" s="9"/>
      <c r="V50" s="6">
        <f t="shared" si="8"/>
        <v>1</v>
      </c>
      <c r="W50" s="6">
        <f t="shared" si="9"/>
        <v>0</v>
      </c>
    </row>
    <row r="51" spans="1:23" s="6" customFormat="1">
      <c r="A51" s="8"/>
      <c r="B51" s="23">
        <f t="shared" si="10"/>
        <v>6</v>
      </c>
      <c r="C51" s="77"/>
      <c r="D51" s="22"/>
      <c r="E51" s="22"/>
      <c r="F51" s="21"/>
      <c r="G51" s="21"/>
      <c r="H51" s="22"/>
      <c r="I51" s="21"/>
      <c r="J51" s="42">
        <f t="shared" si="11"/>
        <v>0</v>
      </c>
      <c r="K51" s="9"/>
      <c r="V51" s="6">
        <f t="shared" si="8"/>
        <v>0</v>
      </c>
      <c r="W51" s="6">
        <f t="shared" si="9"/>
        <v>0</v>
      </c>
    </row>
    <row r="52" spans="1:23" s="6" customFormat="1">
      <c r="A52" s="8"/>
      <c r="B52" s="23">
        <f t="shared" si="10"/>
        <v>7</v>
      </c>
      <c r="C52" s="77"/>
      <c r="D52" s="22"/>
      <c r="E52" s="22"/>
      <c r="F52" s="21"/>
      <c r="G52" s="21"/>
      <c r="H52" s="22"/>
      <c r="I52" s="21"/>
      <c r="J52" s="42">
        <f t="shared" si="11"/>
        <v>0</v>
      </c>
      <c r="K52" s="9"/>
      <c r="V52" s="6">
        <f t="shared" si="8"/>
        <v>0</v>
      </c>
      <c r="W52" s="6">
        <f t="shared" si="9"/>
        <v>0</v>
      </c>
    </row>
    <row r="53" spans="1:23" s="6" customFormat="1">
      <c r="A53" s="8"/>
      <c r="B53" s="23">
        <f t="shared" si="10"/>
        <v>8</v>
      </c>
      <c r="C53" s="77"/>
      <c r="D53" s="22"/>
      <c r="E53" s="22"/>
      <c r="F53" s="21"/>
      <c r="G53" s="21"/>
      <c r="H53" s="22"/>
      <c r="I53" s="21"/>
      <c r="J53" s="42">
        <f t="shared" si="11"/>
        <v>0</v>
      </c>
      <c r="K53" s="9"/>
      <c r="V53" s="6">
        <f t="shared" si="8"/>
        <v>0</v>
      </c>
      <c r="W53" s="6">
        <f t="shared" si="9"/>
        <v>0</v>
      </c>
    </row>
    <row r="54" spans="1:23" s="6" customFormat="1" ht="15.75" thickBot="1">
      <c r="A54" s="8"/>
      <c r="B54" s="23">
        <f t="shared" si="10"/>
        <v>9</v>
      </c>
      <c r="C54" s="77"/>
      <c r="D54" s="22"/>
      <c r="E54" s="22"/>
      <c r="F54" s="21"/>
      <c r="G54" s="21"/>
      <c r="H54" s="22"/>
      <c r="I54" s="21"/>
      <c r="J54" s="42">
        <f t="shared" si="11"/>
        <v>0</v>
      </c>
      <c r="K54" s="9"/>
      <c r="V54" s="6">
        <f t="shared" si="8"/>
        <v>0</v>
      </c>
      <c r="W54" s="6">
        <f t="shared" si="9"/>
        <v>0</v>
      </c>
    </row>
    <row r="55" spans="1:23" s="6" customFormat="1" ht="24" thickBot="1">
      <c r="A55" s="8"/>
      <c r="B55" s="123" t="s">
        <v>19</v>
      </c>
      <c r="C55" s="159"/>
      <c r="D55" s="159"/>
      <c r="E55" s="159"/>
      <c r="F55" s="159"/>
      <c r="G55" s="159"/>
      <c r="H55" s="160"/>
      <c r="I55" s="28" t="s">
        <v>20</v>
      </c>
      <c r="J55" s="29">
        <f>SUM(J46:J54)</f>
        <v>8550</v>
      </c>
      <c r="K55" s="9"/>
      <c r="V55" s="6">
        <f>SUM(V46:V54)</f>
        <v>3</v>
      </c>
      <c r="W55" s="6">
        <f>SUM(W46:W54)</f>
        <v>2</v>
      </c>
    </row>
    <row r="56" spans="1:23" s="6" customFormat="1" ht="30" customHeight="1" thickBot="1">
      <c r="A56" s="30"/>
      <c r="B56" s="31"/>
      <c r="C56" s="32"/>
      <c r="D56" s="32"/>
      <c r="E56" s="32"/>
      <c r="F56" s="32"/>
      <c r="G56" s="32"/>
      <c r="H56" s="33"/>
      <c r="I56" s="32"/>
      <c r="J56" s="33"/>
      <c r="K56" s="34"/>
    </row>
    <row r="57" spans="1:23" s="6" customFormat="1" ht="15.75" thickBot="1">
      <c r="A57" s="16"/>
      <c r="B57" s="35"/>
      <c r="C57" s="16"/>
      <c r="D57" s="16"/>
      <c r="E57" s="16"/>
      <c r="F57" s="16"/>
      <c r="G57" s="16"/>
      <c r="H57" s="36"/>
      <c r="I57" s="16"/>
      <c r="J57" s="36"/>
      <c r="K57" s="16"/>
    </row>
    <row r="58" spans="1:23" s="6" customFormat="1" ht="30" customHeight="1" thickBot="1">
      <c r="A58" s="1"/>
      <c r="B58" s="2"/>
      <c r="C58" s="3"/>
      <c r="D58" s="3"/>
      <c r="E58" s="3"/>
      <c r="F58" s="3"/>
      <c r="G58" s="3"/>
      <c r="H58" s="4"/>
      <c r="I58" s="3"/>
      <c r="J58" s="4"/>
      <c r="K58" s="5"/>
    </row>
    <row r="59" spans="1:23" s="6" customFormat="1" ht="27" thickBot="1">
      <c r="A59" s="8" t="s">
        <v>1</v>
      </c>
      <c r="B59" s="151" t="s">
        <v>2</v>
      </c>
      <c r="C59" s="152"/>
      <c r="D59" s="152"/>
      <c r="E59" s="152"/>
      <c r="F59" s="152"/>
      <c r="G59" s="152"/>
      <c r="H59" s="152"/>
      <c r="I59" s="152"/>
      <c r="J59" s="153"/>
      <c r="K59" s="9"/>
    </row>
    <row r="60" spans="1:23" s="6" customFormat="1" ht="16.5" thickBot="1">
      <c r="A60" s="8"/>
      <c r="B60" s="164">
        <v>45292</v>
      </c>
      <c r="C60" s="165"/>
      <c r="D60" s="165"/>
      <c r="E60" s="165"/>
      <c r="F60" s="165"/>
      <c r="G60" s="165"/>
      <c r="H60" s="165"/>
      <c r="I60" s="165"/>
      <c r="J60" s="166"/>
      <c r="K60" s="9"/>
    </row>
    <row r="61" spans="1:23" s="6" customFormat="1" ht="15.75">
      <c r="A61" s="8"/>
      <c r="B61" s="210" t="s">
        <v>24</v>
      </c>
      <c r="C61" s="211"/>
      <c r="D61" s="211"/>
      <c r="E61" s="211"/>
      <c r="F61" s="211"/>
      <c r="G61" s="211"/>
      <c r="H61" s="211"/>
      <c r="I61" s="211"/>
      <c r="J61" s="212"/>
      <c r="K61" s="9"/>
    </row>
    <row r="62" spans="1:23" s="6" customFormat="1">
      <c r="A62" s="38"/>
      <c r="B62" s="100" t="s">
        <v>9</v>
      </c>
      <c r="C62" s="101" t="s">
        <v>10</v>
      </c>
      <c r="D62" s="102" t="s">
        <v>11</v>
      </c>
      <c r="E62" s="102" t="s">
        <v>12</v>
      </c>
      <c r="F62" s="103" t="s">
        <v>155</v>
      </c>
      <c r="G62" s="103" t="s">
        <v>156</v>
      </c>
      <c r="H62" s="104" t="s">
        <v>157</v>
      </c>
      <c r="I62" s="103" t="s">
        <v>21</v>
      </c>
      <c r="J62" s="104" t="s">
        <v>16</v>
      </c>
      <c r="K62" s="40"/>
      <c r="L62" s="37"/>
      <c r="V62" s="16" t="s">
        <v>5</v>
      </c>
      <c r="W62" s="16" t="s">
        <v>6</v>
      </c>
    </row>
    <row r="63" spans="1:23" s="6" customFormat="1">
      <c r="A63" s="8"/>
      <c r="B63" s="20">
        <v>1</v>
      </c>
      <c r="C63" s="77">
        <v>45292</v>
      </c>
      <c r="D63" s="22" t="s">
        <v>39</v>
      </c>
      <c r="E63" s="80" t="s">
        <v>207</v>
      </c>
      <c r="F63" s="20">
        <v>30</v>
      </c>
      <c r="G63" s="20">
        <v>60</v>
      </c>
      <c r="H63" s="20">
        <v>30</v>
      </c>
      <c r="I63" s="21">
        <v>30</v>
      </c>
      <c r="J63" s="22">
        <f>H63*I63</f>
        <v>900</v>
      </c>
      <c r="K63" s="9"/>
      <c r="V63" s="6">
        <f>IF($J63&gt;0,1,0)</f>
        <v>1</v>
      </c>
      <c r="W63" s="6">
        <f>IF($J63&lt;0,1,0)</f>
        <v>0</v>
      </c>
    </row>
    <row r="64" spans="1:23" s="6" customFormat="1">
      <c r="A64" s="8"/>
      <c r="B64" s="20">
        <f>B63+1</f>
        <v>2</v>
      </c>
      <c r="C64" s="77">
        <v>45296</v>
      </c>
      <c r="D64" s="22" t="s">
        <v>39</v>
      </c>
      <c r="E64" s="22" t="s">
        <v>212</v>
      </c>
      <c r="F64" s="20">
        <v>25</v>
      </c>
      <c r="G64" s="20">
        <v>0</v>
      </c>
      <c r="H64" s="20">
        <v>-25</v>
      </c>
      <c r="I64" s="21">
        <v>20</v>
      </c>
      <c r="J64" s="22">
        <f>H64*I64</f>
        <v>-500</v>
      </c>
      <c r="K64" s="9"/>
      <c r="V64" s="6">
        <f t="shared" ref="V64:V75" si="12">IF($J64&gt;0,1,0)</f>
        <v>0</v>
      </c>
      <c r="W64" s="6">
        <f t="shared" ref="W64:W75" si="13">IF($J64&lt;0,1,0)</f>
        <v>1</v>
      </c>
    </row>
    <row r="65" spans="1:23" s="6" customFormat="1">
      <c r="A65" s="8"/>
      <c r="B65" s="20">
        <f>B64+1</f>
        <v>3</v>
      </c>
      <c r="C65" s="77">
        <v>45296</v>
      </c>
      <c r="D65" s="22" t="s">
        <v>39</v>
      </c>
      <c r="E65" s="22" t="s">
        <v>213</v>
      </c>
      <c r="F65" s="20">
        <v>20</v>
      </c>
      <c r="G65" s="20">
        <v>52</v>
      </c>
      <c r="H65" s="20">
        <v>32</v>
      </c>
      <c r="I65" s="21">
        <v>20</v>
      </c>
      <c r="J65" s="22">
        <f>H65*I65</f>
        <v>640</v>
      </c>
      <c r="K65" s="9"/>
      <c r="V65" s="6">
        <f t="shared" si="12"/>
        <v>1</v>
      </c>
      <c r="W65" s="6">
        <f t="shared" si="13"/>
        <v>0</v>
      </c>
    </row>
    <row r="66" spans="1:23" s="6" customFormat="1">
      <c r="A66" s="8"/>
      <c r="B66" s="20">
        <f t="shared" ref="B66:B71" si="14">B65+1</f>
        <v>4</v>
      </c>
      <c r="C66" s="77">
        <v>45299</v>
      </c>
      <c r="D66" s="22" t="s">
        <v>39</v>
      </c>
      <c r="E66" s="22" t="s">
        <v>215</v>
      </c>
      <c r="F66" s="21">
        <v>30</v>
      </c>
      <c r="G66" s="21">
        <v>411</v>
      </c>
      <c r="H66" s="22">
        <v>381</v>
      </c>
      <c r="I66" s="21">
        <v>30</v>
      </c>
      <c r="J66" s="22">
        <f>I66*H66</f>
        <v>11430</v>
      </c>
      <c r="K66" s="9"/>
      <c r="V66" s="6">
        <f t="shared" si="12"/>
        <v>1</v>
      </c>
      <c r="W66" s="6">
        <f t="shared" si="13"/>
        <v>0</v>
      </c>
    </row>
    <row r="67" spans="1:23" s="6" customFormat="1">
      <c r="A67" s="8"/>
      <c r="B67" s="20">
        <f t="shared" si="14"/>
        <v>5</v>
      </c>
      <c r="C67" s="77">
        <v>45303</v>
      </c>
      <c r="D67" s="22" t="s">
        <v>39</v>
      </c>
      <c r="E67" s="22" t="s">
        <v>218</v>
      </c>
      <c r="F67" s="21">
        <v>40</v>
      </c>
      <c r="G67" s="21">
        <v>145</v>
      </c>
      <c r="H67" s="22">
        <v>105</v>
      </c>
      <c r="I67" s="21">
        <v>20</v>
      </c>
      <c r="J67" s="22">
        <f t="shared" ref="J67:J75" si="15">I67*H67</f>
        <v>2100</v>
      </c>
      <c r="K67" s="9"/>
      <c r="M67" s="6" t="s">
        <v>17</v>
      </c>
      <c r="V67" s="6">
        <f t="shared" si="12"/>
        <v>1</v>
      </c>
      <c r="W67" s="6">
        <f t="shared" si="13"/>
        <v>0</v>
      </c>
    </row>
    <row r="68" spans="1:23" s="6" customFormat="1">
      <c r="A68" s="8"/>
      <c r="B68" s="20">
        <f t="shared" si="14"/>
        <v>6</v>
      </c>
      <c r="C68" s="77">
        <v>45306</v>
      </c>
      <c r="D68" s="22" t="s">
        <v>39</v>
      </c>
      <c r="E68" s="22" t="s">
        <v>221</v>
      </c>
      <c r="F68" s="21">
        <v>25</v>
      </c>
      <c r="G68" s="20">
        <v>44</v>
      </c>
      <c r="H68" s="20">
        <v>19</v>
      </c>
      <c r="I68" s="21">
        <v>30</v>
      </c>
      <c r="J68" s="22">
        <f t="shared" si="15"/>
        <v>570</v>
      </c>
      <c r="K68" s="9"/>
      <c r="V68" s="6">
        <f t="shared" si="12"/>
        <v>1</v>
      </c>
      <c r="W68" s="6">
        <f t="shared" si="13"/>
        <v>0</v>
      </c>
    </row>
    <row r="69" spans="1:23" s="6" customFormat="1">
      <c r="A69" s="8"/>
      <c r="B69" s="20">
        <f t="shared" si="14"/>
        <v>7</v>
      </c>
      <c r="C69" s="77">
        <v>45310</v>
      </c>
      <c r="D69" s="22" t="s">
        <v>39</v>
      </c>
      <c r="E69" s="22" t="s">
        <v>224</v>
      </c>
      <c r="F69" s="21">
        <v>30</v>
      </c>
      <c r="G69" s="21">
        <v>45</v>
      </c>
      <c r="H69" s="22">
        <v>15</v>
      </c>
      <c r="I69" s="21">
        <v>20</v>
      </c>
      <c r="J69" s="22">
        <f t="shared" si="15"/>
        <v>300</v>
      </c>
      <c r="K69" s="9"/>
      <c r="V69" s="6">
        <f t="shared" si="12"/>
        <v>1</v>
      </c>
      <c r="W69" s="6">
        <f t="shared" si="13"/>
        <v>0</v>
      </c>
    </row>
    <row r="70" spans="1:23" s="6" customFormat="1">
      <c r="A70" s="8"/>
      <c r="B70" s="20">
        <f t="shared" si="14"/>
        <v>8</v>
      </c>
      <c r="C70" s="77">
        <v>45310</v>
      </c>
      <c r="D70" s="22" t="s">
        <v>39</v>
      </c>
      <c r="E70" s="22" t="s">
        <v>225</v>
      </c>
      <c r="F70" s="21">
        <v>25</v>
      </c>
      <c r="G70" s="21">
        <v>50</v>
      </c>
      <c r="H70" s="22">
        <v>25</v>
      </c>
      <c r="I70" s="21">
        <v>20</v>
      </c>
      <c r="J70" s="22">
        <f t="shared" si="15"/>
        <v>500</v>
      </c>
      <c r="K70" s="9"/>
      <c r="V70" s="6">
        <f t="shared" si="12"/>
        <v>1</v>
      </c>
      <c r="W70" s="6">
        <f t="shared" si="13"/>
        <v>0</v>
      </c>
    </row>
    <row r="71" spans="1:23" s="6" customFormat="1">
      <c r="A71" s="8"/>
      <c r="B71" s="20">
        <f t="shared" si="14"/>
        <v>9</v>
      </c>
      <c r="C71" s="77">
        <v>45311</v>
      </c>
      <c r="D71" s="22" t="s">
        <v>39</v>
      </c>
      <c r="E71" s="22" t="s">
        <v>227</v>
      </c>
      <c r="F71" s="21">
        <v>40</v>
      </c>
      <c r="G71" s="20">
        <v>67</v>
      </c>
      <c r="H71" s="22">
        <v>27</v>
      </c>
      <c r="I71" s="21">
        <v>30</v>
      </c>
      <c r="J71" s="22">
        <f t="shared" si="15"/>
        <v>810</v>
      </c>
      <c r="K71" s="9"/>
      <c r="V71" s="6">
        <f t="shared" si="12"/>
        <v>1</v>
      </c>
      <c r="W71" s="6">
        <f t="shared" si="13"/>
        <v>0</v>
      </c>
    </row>
    <row r="72" spans="1:23" s="6" customFormat="1">
      <c r="A72" s="8"/>
      <c r="B72" s="20">
        <v>10</v>
      </c>
      <c r="C72" s="77">
        <v>45315</v>
      </c>
      <c r="D72" s="22" t="s">
        <v>39</v>
      </c>
      <c r="E72" s="22" t="s">
        <v>231</v>
      </c>
      <c r="F72" s="21">
        <v>130</v>
      </c>
      <c r="G72" s="20">
        <v>420</v>
      </c>
      <c r="H72" s="22">
        <v>290</v>
      </c>
      <c r="I72" s="21">
        <v>20</v>
      </c>
      <c r="J72" s="22">
        <f t="shared" si="15"/>
        <v>5800</v>
      </c>
      <c r="K72" s="9"/>
      <c r="V72" s="6">
        <f t="shared" si="12"/>
        <v>1</v>
      </c>
      <c r="W72" s="6">
        <f t="shared" si="13"/>
        <v>0</v>
      </c>
    </row>
    <row r="73" spans="1:23" s="6" customFormat="1">
      <c r="A73" s="8"/>
      <c r="B73" s="20">
        <v>11</v>
      </c>
      <c r="C73" s="77">
        <v>45316</v>
      </c>
      <c r="D73" s="22" t="s">
        <v>37</v>
      </c>
      <c r="E73" s="22" t="s">
        <v>229</v>
      </c>
      <c r="F73" s="21">
        <v>40</v>
      </c>
      <c r="G73" s="20">
        <v>20</v>
      </c>
      <c r="H73" s="22">
        <v>-20</v>
      </c>
      <c r="I73" s="21">
        <v>20</v>
      </c>
      <c r="J73" s="22">
        <f t="shared" si="15"/>
        <v>-400</v>
      </c>
      <c r="K73" s="9"/>
      <c r="V73" s="6">
        <f t="shared" si="12"/>
        <v>0</v>
      </c>
      <c r="W73" s="6">
        <f t="shared" si="13"/>
        <v>1</v>
      </c>
    </row>
    <row r="74" spans="1:23" s="6" customFormat="1">
      <c r="A74" s="8"/>
      <c r="B74" s="20">
        <v>12</v>
      </c>
      <c r="C74" s="77">
        <v>45316</v>
      </c>
      <c r="D74" s="22" t="s">
        <v>39</v>
      </c>
      <c r="E74" s="22" t="s">
        <v>232</v>
      </c>
      <c r="F74" s="21">
        <v>15</v>
      </c>
      <c r="G74" s="20">
        <v>99</v>
      </c>
      <c r="H74" s="22">
        <v>84</v>
      </c>
      <c r="I74" s="21">
        <v>20</v>
      </c>
      <c r="J74" s="22">
        <f t="shared" si="15"/>
        <v>1680</v>
      </c>
      <c r="K74" s="9"/>
      <c r="V74" s="6">
        <f t="shared" si="12"/>
        <v>1</v>
      </c>
      <c r="W74" s="6">
        <f t="shared" si="13"/>
        <v>0</v>
      </c>
    </row>
    <row r="75" spans="1:23" s="6" customFormat="1">
      <c r="A75" s="8"/>
      <c r="B75" s="20">
        <v>13</v>
      </c>
      <c r="C75" s="77">
        <v>45320</v>
      </c>
      <c r="D75" s="22" t="s">
        <v>39</v>
      </c>
      <c r="E75" s="22" t="s">
        <v>234</v>
      </c>
      <c r="F75" s="21">
        <v>30</v>
      </c>
      <c r="G75" s="20">
        <v>50</v>
      </c>
      <c r="H75" s="22">
        <v>20</v>
      </c>
      <c r="I75" s="21">
        <v>30</v>
      </c>
      <c r="J75" s="22">
        <f t="shared" si="15"/>
        <v>600</v>
      </c>
      <c r="K75" s="9"/>
      <c r="V75" s="6">
        <f t="shared" si="12"/>
        <v>1</v>
      </c>
      <c r="W75" s="6">
        <f t="shared" si="13"/>
        <v>0</v>
      </c>
    </row>
    <row r="76" spans="1:23" s="6" customFormat="1" ht="24" thickBot="1">
      <c r="A76" s="8"/>
      <c r="B76" s="207" t="s">
        <v>19</v>
      </c>
      <c r="C76" s="208"/>
      <c r="D76" s="208"/>
      <c r="E76" s="208"/>
      <c r="F76" s="208"/>
      <c r="G76" s="208"/>
      <c r="H76" s="209"/>
      <c r="I76" s="28" t="s">
        <v>20</v>
      </c>
      <c r="J76" s="29">
        <f>SUM(J63:J75)</f>
        <v>24430</v>
      </c>
      <c r="K76" s="9"/>
      <c r="V76" s="6">
        <f>SUM(V63:V75)</f>
        <v>11</v>
      </c>
      <c r="W76" s="6">
        <f>SUM(W63:W75)</f>
        <v>2</v>
      </c>
    </row>
    <row r="77" spans="1:23" s="6" customFormat="1" ht="30" customHeight="1" thickBot="1">
      <c r="A77" s="30"/>
      <c r="B77" s="31"/>
      <c r="C77" s="32"/>
      <c r="D77" s="32"/>
      <c r="E77" s="32"/>
      <c r="F77" s="32"/>
      <c r="G77" s="32"/>
      <c r="H77" s="33"/>
      <c r="I77" s="32"/>
      <c r="J77" s="33"/>
      <c r="K77" s="34"/>
    </row>
  </sheetData>
  <mergeCells count="48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B27:J27"/>
    <mergeCell ref="M10:M11"/>
    <mergeCell ref="N10:N11"/>
    <mergeCell ref="O10:O11"/>
    <mergeCell ref="P10:P11"/>
    <mergeCell ref="M12:O14"/>
    <mergeCell ref="P12:R14"/>
    <mergeCell ref="B21:H21"/>
    <mergeCell ref="B25:J25"/>
    <mergeCell ref="B26:J26"/>
    <mergeCell ref="Q10:Q11"/>
    <mergeCell ref="R10:R11"/>
    <mergeCell ref="B60:J60"/>
    <mergeCell ref="B61:J61"/>
    <mergeCell ref="B76:H76"/>
    <mergeCell ref="B38:H38"/>
    <mergeCell ref="B42:J42"/>
    <mergeCell ref="B43:J43"/>
    <mergeCell ref="B44:J44"/>
    <mergeCell ref="B55:H55"/>
    <mergeCell ref="B59:J59"/>
  </mergeCells>
  <hyperlinks>
    <hyperlink ref="B38" r:id="rId1"/>
    <hyperlink ref="B55" r:id="rId2"/>
    <hyperlink ref="B76" r:id="rId3"/>
    <hyperlink ref="M1" location="'MASTER '!A1" display="Back"/>
    <hyperlink ref="M6:M7" location="'SEP 2023'!A30" display="FINNIFTY"/>
    <hyperlink ref="M10:M11" location="'SEP 2023'!A70" display="SENSEX"/>
    <hyperlink ref="M8:M9" location="'SEP 2023'!A50" display="MIDCPNIFTY"/>
    <hyperlink ref="M4:M5" location="'SEP 2023'!A1" display="INDEX OPTION"/>
    <hyperlink ref="B21" r:id="rId4"/>
  </hyperlinks>
  <pageMargins left="0.7" right="0.7" top="0.75" bottom="0.75" header="0.3" footer="0.3"/>
  <drawing r:id="rId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77"/>
  <sheetViews>
    <sheetView topLeftCell="A56" workbookViewId="0">
      <selection activeCell="M18" sqref="M18"/>
    </sheetView>
  </sheetViews>
  <sheetFormatPr defaultRowHeight="15"/>
  <cols>
    <col min="1" max="1" width="5.28515625" customWidth="1"/>
    <col min="3" max="3" width="11.28515625" customWidth="1"/>
    <col min="5" max="5" width="21.28515625" customWidth="1"/>
    <col min="6" max="6" width="12" customWidth="1"/>
    <col min="7" max="7" width="10.5703125" customWidth="1"/>
    <col min="8" max="8" width="13.140625" customWidth="1"/>
    <col min="9" max="9" width="11.140625" customWidth="1"/>
    <col min="10" max="10" width="12.5703125" customWidth="1"/>
    <col min="11" max="11" width="5.28515625" customWidth="1"/>
    <col min="13" max="13" width="14.42578125" customWidth="1"/>
    <col min="18" max="18" width="11.28515625" customWidth="1"/>
  </cols>
  <sheetData>
    <row r="1" spans="1:23" s="6" customFormat="1" ht="30" customHeight="1" thickBot="1">
      <c r="A1" s="1"/>
      <c r="B1" s="2"/>
      <c r="C1" s="3"/>
      <c r="D1" s="3"/>
      <c r="E1" s="3"/>
      <c r="F1" s="3"/>
      <c r="G1" s="3"/>
      <c r="H1" s="4"/>
      <c r="I1" s="3"/>
      <c r="J1" s="4"/>
      <c r="K1" s="5"/>
      <c r="M1" s="7" t="s">
        <v>0</v>
      </c>
    </row>
    <row r="2" spans="1:23" s="6" customFormat="1" ht="27" customHeight="1" thickBot="1">
      <c r="A2" s="8" t="s">
        <v>1</v>
      </c>
      <c r="B2" s="151" t="s">
        <v>2</v>
      </c>
      <c r="C2" s="152"/>
      <c r="D2" s="152"/>
      <c r="E2" s="152"/>
      <c r="F2" s="152"/>
      <c r="G2" s="152"/>
      <c r="H2" s="152"/>
      <c r="I2" s="152"/>
      <c r="J2" s="153"/>
      <c r="K2" s="9"/>
      <c r="M2" s="180" t="s">
        <v>3</v>
      </c>
      <c r="N2" s="182" t="s">
        <v>4</v>
      </c>
      <c r="O2" s="182" t="s">
        <v>5</v>
      </c>
      <c r="P2" s="182" t="s">
        <v>6</v>
      </c>
      <c r="Q2" s="182" t="s">
        <v>7</v>
      </c>
      <c r="R2" s="162" t="s">
        <v>8</v>
      </c>
    </row>
    <row r="3" spans="1:23" s="6" customFormat="1" ht="16.5" thickBot="1">
      <c r="A3" s="8"/>
      <c r="B3" s="164">
        <v>45323</v>
      </c>
      <c r="C3" s="165"/>
      <c r="D3" s="165"/>
      <c r="E3" s="165"/>
      <c r="F3" s="165"/>
      <c r="G3" s="165"/>
      <c r="H3" s="165"/>
      <c r="I3" s="165"/>
      <c r="J3" s="166"/>
      <c r="K3" s="9"/>
      <c r="M3" s="181"/>
      <c r="N3" s="183"/>
      <c r="O3" s="183"/>
      <c r="P3" s="183"/>
      <c r="Q3" s="183"/>
      <c r="R3" s="163"/>
    </row>
    <row r="4" spans="1:23" s="6" customFormat="1" ht="16.5" thickBot="1">
      <c r="A4" s="8"/>
      <c r="B4" s="167" t="s">
        <v>23</v>
      </c>
      <c r="C4" s="168"/>
      <c r="D4" s="168"/>
      <c r="E4" s="168"/>
      <c r="F4" s="168"/>
      <c r="G4" s="168"/>
      <c r="H4" s="168"/>
      <c r="I4" s="168"/>
      <c r="J4" s="169"/>
      <c r="K4" s="9"/>
      <c r="M4" s="170" t="s">
        <v>25</v>
      </c>
      <c r="N4" s="172">
        <f>COUNT(C6:C20)</f>
        <v>11</v>
      </c>
      <c r="O4" s="174">
        <f>V21</f>
        <v>10</v>
      </c>
      <c r="P4" s="174">
        <f>W21</f>
        <v>1</v>
      </c>
      <c r="Q4" s="176">
        <f>N4-O4-P4</f>
        <v>0</v>
      </c>
      <c r="R4" s="178">
        <f>O4/N4</f>
        <v>0.90909090909090906</v>
      </c>
    </row>
    <row r="5" spans="1:23" s="16" customFormat="1" ht="15.75" customHeight="1" thickBot="1">
      <c r="A5" s="8"/>
      <c r="B5" s="10" t="s">
        <v>9</v>
      </c>
      <c r="C5" s="11" t="s">
        <v>10</v>
      </c>
      <c r="D5" s="12" t="s">
        <v>11</v>
      </c>
      <c r="E5" s="12" t="s">
        <v>12</v>
      </c>
      <c r="F5" s="13" t="s">
        <v>155</v>
      </c>
      <c r="G5" s="13" t="s">
        <v>156</v>
      </c>
      <c r="H5" s="39" t="s">
        <v>157</v>
      </c>
      <c r="I5" s="51" t="s">
        <v>21</v>
      </c>
      <c r="J5" s="15" t="s">
        <v>16</v>
      </c>
      <c r="K5" s="9"/>
      <c r="M5" s="171"/>
      <c r="N5" s="173"/>
      <c r="O5" s="175"/>
      <c r="P5" s="175"/>
      <c r="Q5" s="177"/>
      <c r="R5" s="179"/>
      <c r="V5" s="16" t="s">
        <v>5</v>
      </c>
      <c r="W5" s="16" t="s">
        <v>6</v>
      </c>
    </row>
    <row r="6" spans="1:23" s="6" customFormat="1" ht="15" customHeight="1">
      <c r="A6" s="8"/>
      <c r="B6" s="17">
        <v>1</v>
      </c>
      <c r="C6" s="76">
        <v>45323</v>
      </c>
      <c r="D6" s="18" t="s">
        <v>39</v>
      </c>
      <c r="E6" s="18" t="s">
        <v>237</v>
      </c>
      <c r="F6" s="19">
        <v>15</v>
      </c>
      <c r="G6" s="19">
        <v>25</v>
      </c>
      <c r="H6" s="19">
        <v>10</v>
      </c>
      <c r="I6" s="52">
        <v>100</v>
      </c>
      <c r="J6" s="41">
        <f>H6*I6</f>
        <v>1000</v>
      </c>
      <c r="K6" s="9"/>
      <c r="M6" s="185" t="s">
        <v>26</v>
      </c>
      <c r="N6" s="186">
        <f>COUNT(C29:C37)</f>
        <v>4</v>
      </c>
      <c r="O6" s="187">
        <f>V38</f>
        <v>3</v>
      </c>
      <c r="P6" s="187">
        <f>W38</f>
        <v>1</v>
      </c>
      <c r="Q6" s="188">
        <f>N6-O6-P6</f>
        <v>0</v>
      </c>
      <c r="R6" s="184">
        <f>O6/N6</f>
        <v>0.75</v>
      </c>
      <c r="V6" s="6">
        <f>IF($J6&gt;0,1,0)</f>
        <v>1</v>
      </c>
      <c r="W6" s="6">
        <f>IF($J6&lt;0,1,0)</f>
        <v>0</v>
      </c>
    </row>
    <row r="7" spans="1:23" s="6" customFormat="1">
      <c r="A7" s="8"/>
      <c r="B7" s="23">
        <f>B6+1</f>
        <v>2</v>
      </c>
      <c r="C7" s="77">
        <v>45329</v>
      </c>
      <c r="D7" s="22" t="s">
        <v>39</v>
      </c>
      <c r="E7" s="22" t="s">
        <v>41</v>
      </c>
      <c r="F7" s="20">
        <v>40</v>
      </c>
      <c r="G7" s="20">
        <v>50</v>
      </c>
      <c r="H7" s="20">
        <v>10</v>
      </c>
      <c r="I7" s="21">
        <v>30</v>
      </c>
      <c r="J7" s="42">
        <f>H7*I7</f>
        <v>300</v>
      </c>
      <c r="K7" s="9"/>
      <c r="M7" s="171"/>
      <c r="N7" s="173"/>
      <c r="O7" s="175"/>
      <c r="P7" s="175"/>
      <c r="Q7" s="177"/>
      <c r="R7" s="179"/>
      <c r="V7" s="6">
        <f t="shared" ref="V7:V20" si="0">IF($J7&gt;0,1,0)</f>
        <v>1</v>
      </c>
      <c r="W7" s="6">
        <f t="shared" ref="W7:W20" si="1">IF($J7&lt;0,1,0)</f>
        <v>0</v>
      </c>
    </row>
    <row r="8" spans="1:23" s="6" customFormat="1">
      <c r="A8" s="8"/>
      <c r="B8" s="23">
        <f t="shared" ref="B8:B20" si="2">B7+1</f>
        <v>3</v>
      </c>
      <c r="C8" s="77">
        <v>45330</v>
      </c>
      <c r="D8" s="22" t="s">
        <v>39</v>
      </c>
      <c r="E8" s="22" t="s">
        <v>205</v>
      </c>
      <c r="F8" s="20">
        <v>20</v>
      </c>
      <c r="G8" s="20">
        <v>30</v>
      </c>
      <c r="H8" s="20">
        <v>10</v>
      </c>
      <c r="I8" s="21">
        <v>100</v>
      </c>
      <c r="J8" s="42">
        <f>H8*I8</f>
        <v>1000</v>
      </c>
      <c r="K8" s="9"/>
      <c r="M8" s="185" t="s">
        <v>28</v>
      </c>
      <c r="N8" s="186">
        <f>COUNT(C46:C54)</f>
        <v>5</v>
      </c>
      <c r="O8" s="187">
        <f>V55</f>
        <v>3</v>
      </c>
      <c r="P8" s="187">
        <f>W55</f>
        <v>2</v>
      </c>
      <c r="Q8" s="188">
        <f>N8-O8-P8</f>
        <v>0</v>
      </c>
      <c r="R8" s="184">
        <f>O8/N8</f>
        <v>0.6</v>
      </c>
      <c r="V8" s="6">
        <f>IF($J8&gt;0,1,0)</f>
        <v>1</v>
      </c>
      <c r="W8" s="6">
        <f>IF($J8&lt;0,1,0)</f>
        <v>0</v>
      </c>
    </row>
    <row r="9" spans="1:23" s="6" customFormat="1">
      <c r="A9" s="8"/>
      <c r="B9" s="23">
        <f t="shared" si="2"/>
        <v>4</v>
      </c>
      <c r="C9" s="77">
        <v>45330</v>
      </c>
      <c r="D9" s="22" t="s">
        <v>39</v>
      </c>
      <c r="E9" s="22" t="s">
        <v>240</v>
      </c>
      <c r="F9" s="20">
        <v>15</v>
      </c>
      <c r="G9" s="20">
        <v>47</v>
      </c>
      <c r="H9" s="20">
        <v>32</v>
      </c>
      <c r="I9" s="21">
        <v>100</v>
      </c>
      <c r="J9" s="42">
        <f t="shared" ref="J9:J20" si="3">H9*I9</f>
        <v>3200</v>
      </c>
      <c r="K9" s="9"/>
      <c r="M9" s="171"/>
      <c r="N9" s="173"/>
      <c r="O9" s="175"/>
      <c r="P9" s="175"/>
      <c r="Q9" s="177"/>
      <c r="R9" s="179"/>
      <c r="V9" s="6">
        <f>IF($J9&gt;0,1,0)</f>
        <v>1</v>
      </c>
      <c r="W9" s="6">
        <f>IF($J9&lt;0,1,0)</f>
        <v>0</v>
      </c>
    </row>
    <row r="10" spans="1:23" s="6" customFormat="1">
      <c r="A10" s="8"/>
      <c r="B10" s="23">
        <f t="shared" si="2"/>
        <v>5</v>
      </c>
      <c r="C10" s="77">
        <v>45336</v>
      </c>
      <c r="D10" s="22" t="s">
        <v>39</v>
      </c>
      <c r="E10" s="22" t="s">
        <v>245</v>
      </c>
      <c r="F10" s="20">
        <v>25</v>
      </c>
      <c r="G10" s="20">
        <v>518</v>
      </c>
      <c r="H10" s="20">
        <v>493</v>
      </c>
      <c r="I10" s="21">
        <v>30</v>
      </c>
      <c r="J10" s="42">
        <f t="shared" si="3"/>
        <v>14790</v>
      </c>
      <c r="K10" s="9"/>
      <c r="M10" s="185" t="s">
        <v>27</v>
      </c>
      <c r="N10" s="186">
        <f>COUNT(C63:C75)</f>
        <v>10</v>
      </c>
      <c r="O10" s="187">
        <f>V76</f>
        <v>9</v>
      </c>
      <c r="P10" s="187">
        <f>W76</f>
        <v>1</v>
      </c>
      <c r="Q10" s="188">
        <v>0</v>
      </c>
      <c r="R10" s="184">
        <f>O10/N10</f>
        <v>0.9</v>
      </c>
      <c r="V10" s="6">
        <f>IF($J10&gt;0,1,0)</f>
        <v>1</v>
      </c>
      <c r="W10" s="6">
        <f>IF($J10&lt;0,1,0)</f>
        <v>0</v>
      </c>
    </row>
    <row r="11" spans="1:23" s="6" customFormat="1" ht="15.75" thickBot="1">
      <c r="A11" s="8"/>
      <c r="B11" s="23">
        <f t="shared" si="2"/>
        <v>6</v>
      </c>
      <c r="C11" s="77">
        <v>45337</v>
      </c>
      <c r="D11" s="22" t="s">
        <v>39</v>
      </c>
      <c r="E11" s="22" t="s">
        <v>246</v>
      </c>
      <c r="F11" s="20">
        <v>10</v>
      </c>
      <c r="G11" s="20">
        <v>27</v>
      </c>
      <c r="H11" s="20">
        <v>17</v>
      </c>
      <c r="I11" s="21">
        <v>100</v>
      </c>
      <c r="J11" s="42">
        <f t="shared" si="3"/>
        <v>1700</v>
      </c>
      <c r="K11" s="9"/>
      <c r="M11" s="171"/>
      <c r="N11" s="173"/>
      <c r="O11" s="175"/>
      <c r="P11" s="175"/>
      <c r="Q11" s="177"/>
      <c r="R11" s="179"/>
      <c r="V11" s="6">
        <f t="shared" si="0"/>
        <v>1</v>
      </c>
      <c r="W11" s="6">
        <f t="shared" si="1"/>
        <v>0</v>
      </c>
    </row>
    <row r="12" spans="1:23" s="6" customFormat="1" ht="15" customHeight="1">
      <c r="A12" s="8"/>
      <c r="B12" s="23">
        <f t="shared" si="2"/>
        <v>7</v>
      </c>
      <c r="C12" s="77">
        <v>45343</v>
      </c>
      <c r="D12" s="22" t="s">
        <v>39</v>
      </c>
      <c r="E12" s="22" t="s">
        <v>252</v>
      </c>
      <c r="F12" s="20">
        <v>40</v>
      </c>
      <c r="G12" s="20">
        <v>87</v>
      </c>
      <c r="H12" s="20">
        <v>47</v>
      </c>
      <c r="I12" s="21">
        <v>30</v>
      </c>
      <c r="J12" s="42">
        <f t="shared" si="3"/>
        <v>1410</v>
      </c>
      <c r="K12" s="9"/>
      <c r="M12" s="189" t="s">
        <v>18</v>
      </c>
      <c r="N12" s="190"/>
      <c r="O12" s="191"/>
      <c r="P12" s="198">
        <f>R10</f>
        <v>0.9</v>
      </c>
      <c r="Q12" s="199"/>
      <c r="R12" s="200"/>
      <c r="V12" s="6">
        <f t="shared" si="0"/>
        <v>1</v>
      </c>
      <c r="W12" s="6">
        <f t="shared" si="1"/>
        <v>0</v>
      </c>
    </row>
    <row r="13" spans="1:23" s="6" customFormat="1" ht="15" customHeight="1">
      <c r="A13" s="8"/>
      <c r="B13" s="78">
        <f t="shared" si="2"/>
        <v>8</v>
      </c>
      <c r="C13" s="77">
        <v>45344</v>
      </c>
      <c r="D13" s="80" t="s">
        <v>39</v>
      </c>
      <c r="E13" s="80" t="s">
        <v>255</v>
      </c>
      <c r="F13" s="81">
        <v>15</v>
      </c>
      <c r="G13" s="81">
        <v>0</v>
      </c>
      <c r="H13" s="81">
        <v>-15</v>
      </c>
      <c r="I13" s="82">
        <v>100</v>
      </c>
      <c r="J13" s="42">
        <f>H13*I13</f>
        <v>-1500</v>
      </c>
      <c r="K13" s="9"/>
      <c r="M13" s="192"/>
      <c r="N13" s="193"/>
      <c r="O13" s="194"/>
      <c r="P13" s="201"/>
      <c r="Q13" s="202"/>
      <c r="R13" s="203"/>
      <c r="V13" s="6">
        <f t="shared" si="0"/>
        <v>0</v>
      </c>
      <c r="W13" s="6">
        <f t="shared" si="1"/>
        <v>1</v>
      </c>
    </row>
    <row r="14" spans="1:23" s="6" customFormat="1" ht="15" customHeight="1" thickBot="1">
      <c r="A14" s="8"/>
      <c r="B14" s="78">
        <f t="shared" si="2"/>
        <v>9</v>
      </c>
      <c r="C14" s="77">
        <v>45344</v>
      </c>
      <c r="D14" s="80" t="s">
        <v>39</v>
      </c>
      <c r="E14" s="80" t="s">
        <v>254</v>
      </c>
      <c r="F14" s="81">
        <v>15</v>
      </c>
      <c r="G14" s="81">
        <v>34</v>
      </c>
      <c r="H14" s="81">
        <v>19</v>
      </c>
      <c r="I14" s="82">
        <v>100</v>
      </c>
      <c r="J14" s="83">
        <f t="shared" si="3"/>
        <v>1900</v>
      </c>
      <c r="K14" s="9"/>
      <c r="M14" s="195"/>
      <c r="N14" s="196"/>
      <c r="O14" s="197"/>
      <c r="P14" s="204"/>
      <c r="Q14" s="205"/>
      <c r="R14" s="206"/>
      <c r="V14" s="6">
        <f t="shared" si="0"/>
        <v>1</v>
      </c>
      <c r="W14" s="6">
        <f t="shared" si="1"/>
        <v>0</v>
      </c>
    </row>
    <row r="15" spans="1:23" s="6" customFormat="1" ht="15" customHeight="1">
      <c r="A15" s="8"/>
      <c r="B15" s="23">
        <f t="shared" si="2"/>
        <v>10</v>
      </c>
      <c r="C15" s="77">
        <v>45351</v>
      </c>
      <c r="D15" s="80" t="s">
        <v>39</v>
      </c>
      <c r="E15" s="80" t="s">
        <v>258</v>
      </c>
      <c r="F15" s="81">
        <v>40</v>
      </c>
      <c r="G15" s="81">
        <v>150</v>
      </c>
      <c r="H15" s="81">
        <v>110</v>
      </c>
      <c r="I15" s="82">
        <v>30</v>
      </c>
      <c r="J15" s="83">
        <f t="shared" si="3"/>
        <v>3300</v>
      </c>
      <c r="K15" s="9"/>
      <c r="V15" s="6">
        <f t="shared" si="0"/>
        <v>1</v>
      </c>
      <c r="W15" s="6">
        <f t="shared" si="1"/>
        <v>0</v>
      </c>
    </row>
    <row r="16" spans="1:23" s="6" customFormat="1" ht="15.75" customHeight="1">
      <c r="A16" s="8"/>
      <c r="B16" s="23">
        <f t="shared" si="2"/>
        <v>11</v>
      </c>
      <c r="C16" s="77">
        <v>45351</v>
      </c>
      <c r="D16" s="22" t="s">
        <v>39</v>
      </c>
      <c r="E16" s="22" t="s">
        <v>259</v>
      </c>
      <c r="F16" s="20">
        <v>10</v>
      </c>
      <c r="G16" s="20">
        <v>33</v>
      </c>
      <c r="H16" s="20">
        <v>23</v>
      </c>
      <c r="I16" s="21">
        <v>100</v>
      </c>
      <c r="J16" s="42">
        <f t="shared" si="3"/>
        <v>2300</v>
      </c>
      <c r="K16" s="9"/>
      <c r="V16" s="6">
        <f t="shared" si="0"/>
        <v>1</v>
      </c>
      <c r="W16" s="6">
        <f t="shared" si="1"/>
        <v>0</v>
      </c>
    </row>
    <row r="17" spans="1:23" s="6" customFormat="1">
      <c r="A17" s="8"/>
      <c r="B17" s="23">
        <f t="shared" si="2"/>
        <v>12</v>
      </c>
      <c r="C17" s="77"/>
      <c r="D17" s="22"/>
      <c r="E17" s="22"/>
      <c r="F17" s="20"/>
      <c r="G17" s="20"/>
      <c r="H17" s="20"/>
      <c r="I17" s="21"/>
      <c r="J17" s="42">
        <f t="shared" si="3"/>
        <v>0</v>
      </c>
      <c r="K17" s="9"/>
      <c r="V17" s="6">
        <f t="shared" si="0"/>
        <v>0</v>
      </c>
      <c r="W17" s="6">
        <f t="shared" si="1"/>
        <v>0</v>
      </c>
    </row>
    <row r="18" spans="1:23" s="6" customFormat="1">
      <c r="A18" s="8"/>
      <c r="B18" s="23">
        <f t="shared" si="2"/>
        <v>13</v>
      </c>
      <c r="C18" s="77"/>
      <c r="D18" s="22"/>
      <c r="E18" s="22"/>
      <c r="F18" s="20"/>
      <c r="G18" s="20"/>
      <c r="H18" s="20"/>
      <c r="I18" s="21"/>
      <c r="J18" s="42">
        <f t="shared" si="3"/>
        <v>0</v>
      </c>
      <c r="K18" s="9"/>
      <c r="M18" s="6" t="s">
        <v>17</v>
      </c>
      <c r="V18" s="6">
        <f t="shared" si="0"/>
        <v>0</v>
      </c>
      <c r="W18" s="6">
        <f t="shared" si="1"/>
        <v>0</v>
      </c>
    </row>
    <row r="19" spans="1:23" s="6" customFormat="1">
      <c r="A19" s="8"/>
      <c r="B19" s="23">
        <f t="shared" si="2"/>
        <v>14</v>
      </c>
      <c r="C19" s="77"/>
      <c r="D19" s="22"/>
      <c r="E19" s="22"/>
      <c r="F19" s="20"/>
      <c r="G19" s="20"/>
      <c r="H19" s="20"/>
      <c r="I19" s="21"/>
      <c r="J19" s="42">
        <f t="shared" si="3"/>
        <v>0</v>
      </c>
      <c r="K19" s="9"/>
      <c r="V19" s="6">
        <f t="shared" si="0"/>
        <v>0</v>
      </c>
      <c r="W19" s="6">
        <f t="shared" si="1"/>
        <v>0</v>
      </c>
    </row>
    <row r="20" spans="1:23" s="6" customFormat="1" ht="15.75" thickBot="1">
      <c r="A20" s="8"/>
      <c r="B20" s="25">
        <f t="shared" si="2"/>
        <v>15</v>
      </c>
      <c r="C20" s="77"/>
      <c r="D20" s="26"/>
      <c r="E20" s="26"/>
      <c r="F20" s="53"/>
      <c r="G20" s="53"/>
      <c r="H20" s="53"/>
      <c r="I20" s="27"/>
      <c r="J20" s="43">
        <f t="shared" si="3"/>
        <v>0</v>
      </c>
      <c r="K20" s="9"/>
      <c r="V20" s="6">
        <f t="shared" si="0"/>
        <v>0</v>
      </c>
      <c r="W20" s="6">
        <f t="shared" si="1"/>
        <v>0</v>
      </c>
    </row>
    <row r="21" spans="1:23" s="6" customFormat="1" ht="24" thickBot="1">
      <c r="A21" s="8"/>
      <c r="B21" s="207" t="s">
        <v>19</v>
      </c>
      <c r="C21" s="208"/>
      <c r="D21" s="208"/>
      <c r="E21" s="208"/>
      <c r="F21" s="208"/>
      <c r="G21" s="208"/>
      <c r="H21" s="209"/>
      <c r="I21" s="28" t="s">
        <v>20</v>
      </c>
      <c r="J21" s="29">
        <f>SUM(J6:J20)</f>
        <v>29400</v>
      </c>
      <c r="K21" s="9"/>
      <c r="V21" s="6">
        <f>SUM(V6:V20)</f>
        <v>10</v>
      </c>
      <c r="W21" s="6">
        <f>SUM(W6:W20)</f>
        <v>1</v>
      </c>
    </row>
    <row r="22" spans="1:23" s="6" customFormat="1" ht="30" customHeight="1" thickBot="1">
      <c r="A22" s="30"/>
      <c r="B22" s="31"/>
      <c r="C22" s="32"/>
      <c r="D22" s="32"/>
      <c r="E22" s="32"/>
      <c r="F22" s="32"/>
      <c r="G22" s="32"/>
      <c r="H22" s="33"/>
      <c r="I22" s="32"/>
      <c r="J22" s="33"/>
      <c r="K22" s="34"/>
      <c r="M22" s="6" t="s">
        <v>17</v>
      </c>
    </row>
    <row r="23" spans="1:23" s="6" customFormat="1" ht="15.75" thickBot="1">
      <c r="A23" s="16"/>
      <c r="B23" s="35"/>
      <c r="C23" s="16"/>
      <c r="D23" s="16"/>
      <c r="E23" s="16"/>
      <c r="F23" s="16"/>
      <c r="G23" s="16"/>
      <c r="H23" s="36"/>
      <c r="I23" s="16"/>
      <c r="J23" s="36"/>
      <c r="K23" s="16"/>
    </row>
    <row r="24" spans="1:23" s="6" customFormat="1" ht="30" customHeight="1" thickBot="1">
      <c r="A24" s="1"/>
      <c r="B24" s="2"/>
      <c r="C24" s="3"/>
      <c r="D24" s="3"/>
      <c r="E24" s="3"/>
      <c r="F24" s="3"/>
      <c r="G24" s="3"/>
      <c r="H24" s="4"/>
      <c r="I24" s="3"/>
      <c r="J24" s="4"/>
      <c r="K24" s="5"/>
    </row>
    <row r="25" spans="1:23" s="6" customFormat="1" ht="27" thickBot="1">
      <c r="A25" s="8" t="s">
        <v>1</v>
      </c>
      <c r="B25" s="151" t="s">
        <v>2</v>
      </c>
      <c r="C25" s="152"/>
      <c r="D25" s="152"/>
      <c r="E25" s="152"/>
      <c r="F25" s="152"/>
      <c r="G25" s="152"/>
      <c r="H25" s="152"/>
      <c r="I25" s="152"/>
      <c r="J25" s="153"/>
      <c r="K25" s="9"/>
      <c r="O25" s="37"/>
      <c r="P25" s="37"/>
      <c r="Q25" s="37"/>
      <c r="R25" s="37"/>
    </row>
    <row r="26" spans="1:23" s="6" customFormat="1" ht="16.5" thickBot="1">
      <c r="A26" s="8"/>
      <c r="B26" s="164">
        <v>45323</v>
      </c>
      <c r="C26" s="165"/>
      <c r="D26" s="165"/>
      <c r="E26" s="165"/>
      <c r="F26" s="165"/>
      <c r="G26" s="165"/>
      <c r="H26" s="165"/>
      <c r="I26" s="165"/>
      <c r="J26" s="166"/>
      <c r="K26" s="9"/>
    </row>
    <row r="27" spans="1:23" s="6" customFormat="1" ht="16.5" thickBot="1">
      <c r="A27" s="8"/>
      <c r="B27" s="167" t="s">
        <v>177</v>
      </c>
      <c r="C27" s="168"/>
      <c r="D27" s="168"/>
      <c r="E27" s="168"/>
      <c r="F27" s="168"/>
      <c r="G27" s="168"/>
      <c r="H27" s="168"/>
      <c r="I27" s="168"/>
      <c r="J27" s="169"/>
      <c r="K27" s="9"/>
    </row>
    <row r="28" spans="1:23" s="37" customFormat="1" ht="15.75" thickBot="1">
      <c r="A28" s="38"/>
      <c r="B28" s="10" t="s">
        <v>9</v>
      </c>
      <c r="C28" s="11" t="s">
        <v>10</v>
      </c>
      <c r="D28" s="12" t="s">
        <v>11</v>
      </c>
      <c r="E28" s="12" t="s">
        <v>12</v>
      </c>
      <c r="F28" s="13" t="s">
        <v>155</v>
      </c>
      <c r="G28" s="13" t="s">
        <v>156</v>
      </c>
      <c r="H28" s="39" t="s">
        <v>157</v>
      </c>
      <c r="I28" s="13" t="s">
        <v>21</v>
      </c>
      <c r="J28" s="15" t="s">
        <v>16</v>
      </c>
      <c r="K28" s="40"/>
      <c r="M28" s="6"/>
      <c r="N28" s="6"/>
      <c r="O28" s="6"/>
      <c r="P28" s="6"/>
      <c r="Q28" s="6"/>
      <c r="R28" s="6"/>
      <c r="V28" s="16" t="s">
        <v>5</v>
      </c>
      <c r="W28" s="16" t="s">
        <v>6</v>
      </c>
    </row>
    <row r="29" spans="1:23" s="6" customFormat="1">
      <c r="A29" s="8"/>
      <c r="B29" s="17">
        <v>1</v>
      </c>
      <c r="C29" s="76">
        <v>45328</v>
      </c>
      <c r="D29" s="18" t="s">
        <v>39</v>
      </c>
      <c r="E29" s="18" t="s">
        <v>48</v>
      </c>
      <c r="F29" s="19">
        <v>15</v>
      </c>
      <c r="G29" s="19">
        <v>1</v>
      </c>
      <c r="H29" s="19">
        <v>-14</v>
      </c>
      <c r="I29" s="52">
        <v>80</v>
      </c>
      <c r="J29" s="41">
        <f>H29*I29</f>
        <v>-1120</v>
      </c>
      <c r="K29" s="9"/>
      <c r="V29" s="6">
        <f>IF($J29&gt;0,1,0)</f>
        <v>0</v>
      </c>
      <c r="W29" s="6">
        <f>IF($J29&lt;0,1,0)</f>
        <v>1</v>
      </c>
    </row>
    <row r="30" spans="1:23" s="6" customFormat="1">
      <c r="A30" s="8"/>
      <c r="B30" s="23">
        <f>B29+1</f>
        <v>2</v>
      </c>
      <c r="C30" s="77">
        <v>45335</v>
      </c>
      <c r="D30" s="22" t="s">
        <v>39</v>
      </c>
      <c r="E30" s="22" t="s">
        <v>92</v>
      </c>
      <c r="F30" s="20">
        <v>15</v>
      </c>
      <c r="G30" s="20">
        <v>58</v>
      </c>
      <c r="H30" s="20">
        <v>43</v>
      </c>
      <c r="I30" s="21">
        <v>80</v>
      </c>
      <c r="J30" s="42">
        <f>H30*I30</f>
        <v>3440</v>
      </c>
      <c r="K30" s="9"/>
      <c r="O30" s="6" t="s">
        <v>17</v>
      </c>
      <c r="V30" s="6">
        <f t="shared" ref="V30:V37" si="4">IF($J30&gt;0,1,0)</f>
        <v>1</v>
      </c>
      <c r="W30" s="6">
        <f t="shared" ref="W30:W37" si="5">IF($J30&lt;0,1,0)</f>
        <v>0</v>
      </c>
    </row>
    <row r="31" spans="1:23" s="6" customFormat="1">
      <c r="A31" s="8"/>
      <c r="B31" s="23">
        <f t="shared" ref="B31:B37" si="6">B30+1</f>
        <v>3</v>
      </c>
      <c r="C31" s="77">
        <v>45342</v>
      </c>
      <c r="D31" s="22" t="s">
        <v>39</v>
      </c>
      <c r="E31" s="22" t="s">
        <v>251</v>
      </c>
      <c r="F31" s="20">
        <v>15</v>
      </c>
      <c r="G31" s="20">
        <v>25</v>
      </c>
      <c r="H31" s="20">
        <v>10</v>
      </c>
      <c r="I31" s="21">
        <v>80</v>
      </c>
      <c r="J31" s="42">
        <f>H31*I31</f>
        <v>800</v>
      </c>
      <c r="K31" s="9"/>
      <c r="V31" s="6">
        <f t="shared" si="4"/>
        <v>1</v>
      </c>
      <c r="W31" s="6">
        <f t="shared" si="5"/>
        <v>0</v>
      </c>
    </row>
    <row r="32" spans="1:23" s="6" customFormat="1">
      <c r="A32" s="8"/>
      <c r="B32" s="23">
        <f t="shared" si="6"/>
        <v>4</v>
      </c>
      <c r="C32" s="77">
        <v>45349</v>
      </c>
      <c r="D32" s="22" t="s">
        <v>39</v>
      </c>
      <c r="E32" s="22" t="s">
        <v>257</v>
      </c>
      <c r="F32" s="20">
        <v>10</v>
      </c>
      <c r="G32" s="20">
        <v>24</v>
      </c>
      <c r="H32" s="20">
        <v>14</v>
      </c>
      <c r="I32" s="21">
        <v>80</v>
      </c>
      <c r="J32" s="42">
        <f>I32*H32</f>
        <v>1120</v>
      </c>
      <c r="K32" s="9"/>
      <c r="L32" s="6" t="s">
        <v>17</v>
      </c>
      <c r="V32" s="6">
        <f t="shared" si="4"/>
        <v>1</v>
      </c>
      <c r="W32" s="6">
        <f t="shared" si="5"/>
        <v>0</v>
      </c>
    </row>
    <row r="33" spans="1:23" s="6" customFormat="1">
      <c r="A33" s="8"/>
      <c r="B33" s="23">
        <f t="shared" si="6"/>
        <v>5</v>
      </c>
      <c r="C33" s="77"/>
      <c r="D33" s="22"/>
      <c r="E33" s="22"/>
      <c r="F33" s="20"/>
      <c r="G33" s="20"/>
      <c r="H33" s="20"/>
      <c r="I33" s="21"/>
      <c r="J33" s="42">
        <f>I33*H33</f>
        <v>0</v>
      </c>
      <c r="K33" s="9"/>
      <c r="V33" s="6">
        <f t="shared" si="4"/>
        <v>0</v>
      </c>
      <c r="W33" s="6">
        <f t="shared" si="5"/>
        <v>0</v>
      </c>
    </row>
    <row r="34" spans="1:23" s="6" customFormat="1">
      <c r="A34" s="8"/>
      <c r="B34" s="23">
        <f t="shared" si="6"/>
        <v>6</v>
      </c>
      <c r="C34" s="77"/>
      <c r="D34" s="22"/>
      <c r="E34" s="22"/>
      <c r="F34" s="20"/>
      <c r="G34" s="20"/>
      <c r="H34" s="20"/>
      <c r="I34" s="21"/>
      <c r="J34" s="42">
        <f>I34*H34</f>
        <v>0</v>
      </c>
      <c r="K34" s="9"/>
      <c r="V34" s="6">
        <f t="shared" si="4"/>
        <v>0</v>
      </c>
      <c r="W34" s="6">
        <f t="shared" si="5"/>
        <v>0</v>
      </c>
    </row>
    <row r="35" spans="1:23" s="6" customFormat="1">
      <c r="A35" s="8"/>
      <c r="B35" s="23">
        <f t="shared" si="6"/>
        <v>7</v>
      </c>
      <c r="C35" s="77"/>
      <c r="D35" s="22"/>
      <c r="E35" s="22"/>
      <c r="F35" s="20"/>
      <c r="G35" s="20"/>
      <c r="H35" s="20"/>
      <c r="I35" s="21"/>
      <c r="J35" s="42">
        <f t="shared" ref="J35:J37" si="7">I35*H35</f>
        <v>0</v>
      </c>
      <c r="K35" s="9"/>
      <c r="V35" s="6">
        <f t="shared" si="4"/>
        <v>0</v>
      </c>
      <c r="W35" s="6">
        <f t="shared" si="5"/>
        <v>0</v>
      </c>
    </row>
    <row r="36" spans="1:23" s="6" customFormat="1">
      <c r="A36" s="8"/>
      <c r="B36" s="23">
        <f t="shared" si="6"/>
        <v>8</v>
      </c>
      <c r="C36" s="77"/>
      <c r="D36" s="22"/>
      <c r="E36" s="22"/>
      <c r="F36" s="20"/>
      <c r="G36" s="20"/>
      <c r="H36" s="20"/>
      <c r="I36" s="21"/>
      <c r="J36" s="42">
        <f t="shared" si="7"/>
        <v>0</v>
      </c>
      <c r="K36" s="9"/>
      <c r="V36" s="6">
        <f t="shared" si="4"/>
        <v>0</v>
      </c>
      <c r="W36" s="6">
        <f t="shared" si="5"/>
        <v>0</v>
      </c>
    </row>
    <row r="37" spans="1:23" s="6" customFormat="1">
      <c r="A37" s="8"/>
      <c r="B37" s="23">
        <f t="shared" si="6"/>
        <v>9</v>
      </c>
      <c r="C37" s="77"/>
      <c r="D37" s="22"/>
      <c r="E37" s="22"/>
      <c r="F37" s="20"/>
      <c r="G37" s="20"/>
      <c r="H37" s="20"/>
      <c r="I37" s="21"/>
      <c r="J37" s="42">
        <f t="shared" si="7"/>
        <v>0</v>
      </c>
      <c r="K37" s="9"/>
      <c r="V37" s="6">
        <f t="shared" si="4"/>
        <v>0</v>
      </c>
      <c r="W37" s="6">
        <f t="shared" si="5"/>
        <v>0</v>
      </c>
    </row>
    <row r="38" spans="1:23" s="6" customFormat="1" ht="24" thickBot="1">
      <c r="A38" s="8"/>
      <c r="B38" s="207" t="s">
        <v>19</v>
      </c>
      <c r="C38" s="208"/>
      <c r="D38" s="208"/>
      <c r="E38" s="208"/>
      <c r="F38" s="208"/>
      <c r="G38" s="208"/>
      <c r="H38" s="209"/>
      <c r="I38" s="28" t="s">
        <v>20</v>
      </c>
      <c r="J38" s="29">
        <f>SUM(J29:J37)</f>
        <v>4240</v>
      </c>
      <c r="K38" s="9"/>
      <c r="V38" s="6">
        <f>SUM(V29:V37)</f>
        <v>3</v>
      </c>
      <c r="W38" s="6">
        <f>SUM(W29:W37)</f>
        <v>1</v>
      </c>
    </row>
    <row r="39" spans="1:23" s="6" customFormat="1" ht="30" customHeight="1" thickBot="1">
      <c r="A39" s="30"/>
      <c r="B39" s="31"/>
      <c r="C39" s="32"/>
      <c r="D39" s="32"/>
      <c r="E39" s="32"/>
      <c r="F39" s="32"/>
      <c r="G39" s="32"/>
      <c r="H39" s="33"/>
      <c r="I39" s="32"/>
      <c r="J39" s="33"/>
      <c r="K39" s="34"/>
    </row>
    <row r="40" spans="1:23" s="6" customFormat="1" ht="15.75" thickBot="1">
      <c r="A40" s="16"/>
      <c r="B40" s="35"/>
      <c r="C40" s="16"/>
      <c r="D40" s="16"/>
      <c r="E40" s="16"/>
      <c r="F40" s="16"/>
      <c r="G40" s="16"/>
      <c r="H40" s="36"/>
      <c r="I40" s="16"/>
      <c r="J40" s="36"/>
      <c r="K40" s="16"/>
    </row>
    <row r="41" spans="1:23" s="6" customFormat="1" ht="30" customHeight="1" thickBot="1">
      <c r="A41" s="1"/>
      <c r="B41" s="2"/>
      <c r="C41" s="3"/>
      <c r="D41" s="3"/>
      <c r="E41" s="3"/>
      <c r="F41" s="3"/>
      <c r="G41" s="3"/>
      <c r="H41" s="4"/>
      <c r="I41" s="3"/>
      <c r="J41" s="4"/>
      <c r="K41" s="5"/>
    </row>
    <row r="42" spans="1:23" s="6" customFormat="1" ht="27" thickBot="1">
      <c r="A42" s="8" t="s">
        <v>1</v>
      </c>
      <c r="B42" s="151" t="s">
        <v>2</v>
      </c>
      <c r="C42" s="152"/>
      <c r="D42" s="152"/>
      <c r="E42" s="152"/>
      <c r="F42" s="152"/>
      <c r="G42" s="152"/>
      <c r="H42" s="152"/>
      <c r="I42" s="152"/>
      <c r="J42" s="153"/>
      <c r="K42" s="9"/>
    </row>
    <row r="43" spans="1:23" s="6" customFormat="1" ht="16.5" thickBot="1">
      <c r="A43" s="8"/>
      <c r="B43" s="164">
        <v>45323</v>
      </c>
      <c r="C43" s="165"/>
      <c r="D43" s="165"/>
      <c r="E43" s="165"/>
      <c r="F43" s="165"/>
      <c r="G43" s="165"/>
      <c r="H43" s="165"/>
      <c r="I43" s="165"/>
      <c r="J43" s="166"/>
      <c r="K43" s="9"/>
    </row>
    <row r="44" spans="1:23" s="6" customFormat="1" ht="16.5" thickBot="1">
      <c r="A44" s="8"/>
      <c r="B44" s="167" t="s">
        <v>52</v>
      </c>
      <c r="C44" s="168"/>
      <c r="D44" s="168"/>
      <c r="E44" s="168"/>
      <c r="F44" s="168"/>
      <c r="G44" s="168"/>
      <c r="H44" s="168"/>
      <c r="I44" s="168"/>
      <c r="J44" s="169"/>
      <c r="K44" s="9"/>
    </row>
    <row r="45" spans="1:23" s="6" customFormat="1" ht="15.75" thickBot="1">
      <c r="A45" s="38"/>
      <c r="B45" s="44" t="s">
        <v>9</v>
      </c>
      <c r="C45" s="45" t="s">
        <v>10</v>
      </c>
      <c r="D45" s="46" t="s">
        <v>11</v>
      </c>
      <c r="E45" s="46" t="s">
        <v>12</v>
      </c>
      <c r="F45" s="47" t="s">
        <v>155</v>
      </c>
      <c r="G45" s="47" t="s">
        <v>156</v>
      </c>
      <c r="H45" s="48" t="s">
        <v>157</v>
      </c>
      <c r="I45" s="47" t="s">
        <v>21</v>
      </c>
      <c r="J45" s="49" t="s">
        <v>16</v>
      </c>
      <c r="K45" s="40"/>
      <c r="L45" s="37"/>
      <c r="V45" s="16" t="s">
        <v>5</v>
      </c>
      <c r="W45" s="16" t="s">
        <v>6</v>
      </c>
    </row>
    <row r="46" spans="1:23" s="6" customFormat="1">
      <c r="A46" s="8"/>
      <c r="B46" s="50">
        <v>1</v>
      </c>
      <c r="C46" s="77">
        <v>45327</v>
      </c>
      <c r="D46" s="18" t="s">
        <v>39</v>
      </c>
      <c r="E46" s="18" t="s">
        <v>239</v>
      </c>
      <c r="F46" s="19">
        <v>10</v>
      </c>
      <c r="G46" s="19">
        <v>0</v>
      </c>
      <c r="H46" s="19">
        <v>-10</v>
      </c>
      <c r="I46" s="52">
        <v>75</v>
      </c>
      <c r="J46" s="41">
        <f>H46*I46</f>
        <v>-750</v>
      </c>
      <c r="K46" s="9"/>
      <c r="V46" s="6">
        <f>IF($J46&gt;0,1,0)</f>
        <v>0</v>
      </c>
      <c r="W46" s="6">
        <f>IF($J46&lt;0,1,0)</f>
        <v>1</v>
      </c>
    </row>
    <row r="47" spans="1:23" s="6" customFormat="1">
      <c r="A47" s="8"/>
      <c r="B47" s="23">
        <f>B46+1</f>
        <v>2</v>
      </c>
      <c r="C47" s="77">
        <v>45334</v>
      </c>
      <c r="D47" s="22" t="s">
        <v>39</v>
      </c>
      <c r="E47" s="22" t="s">
        <v>244</v>
      </c>
      <c r="F47" s="20">
        <v>8</v>
      </c>
      <c r="G47" s="20">
        <v>47</v>
      </c>
      <c r="H47" s="20">
        <v>39</v>
      </c>
      <c r="I47" s="21">
        <v>75</v>
      </c>
      <c r="J47" s="42">
        <f>H47*I47</f>
        <v>2925</v>
      </c>
      <c r="K47" s="9"/>
      <c r="V47" s="6">
        <f t="shared" ref="V47:V54" si="8">IF($J47&gt;0,1,0)</f>
        <v>1</v>
      </c>
      <c r="W47" s="6">
        <f t="shared" ref="W47:W54" si="9">IF($J47&lt;0,1,0)</f>
        <v>0</v>
      </c>
    </row>
    <row r="48" spans="1:23" s="6" customFormat="1">
      <c r="A48" s="8"/>
      <c r="B48" s="23">
        <f t="shared" ref="B48:B54" si="10">B47+1</f>
        <v>3</v>
      </c>
      <c r="C48" s="77">
        <v>45341</v>
      </c>
      <c r="D48" s="22" t="s">
        <v>39</v>
      </c>
      <c r="E48" s="22" t="s">
        <v>249</v>
      </c>
      <c r="F48" s="20">
        <v>10</v>
      </c>
      <c r="G48" s="20">
        <v>20</v>
      </c>
      <c r="H48" s="20">
        <v>10</v>
      </c>
      <c r="I48" s="21">
        <v>75</v>
      </c>
      <c r="J48" s="42">
        <f>H48*I48</f>
        <v>750</v>
      </c>
      <c r="K48" s="9"/>
      <c r="V48" s="6">
        <f t="shared" si="8"/>
        <v>1</v>
      </c>
      <c r="W48" s="6">
        <f t="shared" si="9"/>
        <v>0</v>
      </c>
    </row>
    <row r="49" spans="1:23" s="6" customFormat="1">
      <c r="A49" s="8"/>
      <c r="B49" s="23">
        <f t="shared" si="10"/>
        <v>4</v>
      </c>
      <c r="C49" s="77">
        <v>45348</v>
      </c>
      <c r="D49" s="22" t="s">
        <v>39</v>
      </c>
      <c r="E49" s="22" t="s">
        <v>256</v>
      </c>
      <c r="F49" s="21">
        <v>8</v>
      </c>
      <c r="G49" s="21">
        <v>0</v>
      </c>
      <c r="H49" s="22">
        <v>-8</v>
      </c>
      <c r="I49" s="21">
        <v>75</v>
      </c>
      <c r="J49" s="42">
        <f>I49*H49</f>
        <v>-600</v>
      </c>
      <c r="K49" s="9"/>
      <c r="V49" s="6">
        <f t="shared" si="8"/>
        <v>0</v>
      </c>
      <c r="W49" s="6">
        <f t="shared" si="9"/>
        <v>1</v>
      </c>
    </row>
    <row r="50" spans="1:23" s="6" customFormat="1">
      <c r="A50" s="8"/>
      <c r="B50" s="23">
        <f t="shared" si="10"/>
        <v>5</v>
      </c>
      <c r="C50" s="77">
        <v>45348</v>
      </c>
      <c r="D50" s="22" t="s">
        <v>39</v>
      </c>
      <c r="E50" s="22" t="s">
        <v>249</v>
      </c>
      <c r="F50" s="21">
        <v>10</v>
      </c>
      <c r="G50" s="21">
        <v>57</v>
      </c>
      <c r="H50" s="22">
        <v>47</v>
      </c>
      <c r="I50" s="21">
        <v>75</v>
      </c>
      <c r="J50" s="42">
        <f t="shared" ref="J50:J54" si="11">I50*H50</f>
        <v>3525</v>
      </c>
      <c r="K50" s="9"/>
      <c r="V50" s="6">
        <f t="shared" si="8"/>
        <v>1</v>
      </c>
      <c r="W50" s="6">
        <f t="shared" si="9"/>
        <v>0</v>
      </c>
    </row>
    <row r="51" spans="1:23" s="6" customFormat="1">
      <c r="A51" s="8"/>
      <c r="B51" s="23">
        <f t="shared" si="10"/>
        <v>6</v>
      </c>
      <c r="C51" s="77"/>
      <c r="D51" s="22"/>
      <c r="E51" s="22"/>
      <c r="F51" s="21"/>
      <c r="G51" s="21"/>
      <c r="H51" s="22"/>
      <c r="I51" s="21"/>
      <c r="J51" s="42">
        <f t="shared" si="11"/>
        <v>0</v>
      </c>
      <c r="K51" s="9"/>
      <c r="V51" s="6">
        <f t="shared" si="8"/>
        <v>0</v>
      </c>
      <c r="W51" s="6">
        <f t="shared" si="9"/>
        <v>0</v>
      </c>
    </row>
    <row r="52" spans="1:23" s="6" customFormat="1">
      <c r="A52" s="8"/>
      <c r="B52" s="23">
        <f t="shared" si="10"/>
        <v>7</v>
      </c>
      <c r="C52" s="77"/>
      <c r="D52" s="22"/>
      <c r="E52" s="22"/>
      <c r="F52" s="21"/>
      <c r="G52" s="21"/>
      <c r="H52" s="22"/>
      <c r="I52" s="21"/>
      <c r="J52" s="42">
        <f t="shared" si="11"/>
        <v>0</v>
      </c>
      <c r="K52" s="9"/>
      <c r="V52" s="6">
        <f t="shared" si="8"/>
        <v>0</v>
      </c>
      <c r="W52" s="6">
        <f t="shared" si="9"/>
        <v>0</v>
      </c>
    </row>
    <row r="53" spans="1:23" s="6" customFormat="1">
      <c r="A53" s="8"/>
      <c r="B53" s="23">
        <f t="shared" si="10"/>
        <v>8</v>
      </c>
      <c r="C53" s="77"/>
      <c r="D53" s="22"/>
      <c r="E53" s="22"/>
      <c r="F53" s="21"/>
      <c r="G53" s="21"/>
      <c r="H53" s="22"/>
      <c r="I53" s="21"/>
      <c r="J53" s="42">
        <f t="shared" si="11"/>
        <v>0</v>
      </c>
      <c r="K53" s="9"/>
      <c r="V53" s="6">
        <f t="shared" si="8"/>
        <v>0</v>
      </c>
      <c r="W53" s="6">
        <f t="shared" si="9"/>
        <v>0</v>
      </c>
    </row>
    <row r="54" spans="1:23" s="6" customFormat="1" ht="15.75" thickBot="1">
      <c r="A54" s="8"/>
      <c r="B54" s="23">
        <f t="shared" si="10"/>
        <v>9</v>
      </c>
      <c r="C54" s="77"/>
      <c r="D54" s="22"/>
      <c r="E54" s="22"/>
      <c r="F54" s="21"/>
      <c r="G54" s="21"/>
      <c r="H54" s="22"/>
      <c r="I54" s="21"/>
      <c r="J54" s="42">
        <f t="shared" si="11"/>
        <v>0</v>
      </c>
      <c r="K54" s="9"/>
      <c r="V54" s="6">
        <f t="shared" si="8"/>
        <v>0</v>
      </c>
      <c r="W54" s="6">
        <f t="shared" si="9"/>
        <v>0</v>
      </c>
    </row>
    <row r="55" spans="1:23" s="6" customFormat="1" ht="24" thickBot="1">
      <c r="A55" s="8"/>
      <c r="B55" s="123" t="s">
        <v>19</v>
      </c>
      <c r="C55" s="159"/>
      <c r="D55" s="159"/>
      <c r="E55" s="159"/>
      <c r="F55" s="159"/>
      <c r="G55" s="159"/>
      <c r="H55" s="160"/>
      <c r="I55" s="28" t="s">
        <v>20</v>
      </c>
      <c r="J55" s="29">
        <f>SUM(J46:J54)</f>
        <v>5850</v>
      </c>
      <c r="K55" s="9"/>
      <c r="V55" s="6">
        <f>SUM(V46:V54)</f>
        <v>3</v>
      </c>
      <c r="W55" s="6">
        <f>SUM(W46:W54)</f>
        <v>2</v>
      </c>
    </row>
    <row r="56" spans="1:23" s="6" customFormat="1" ht="30" customHeight="1" thickBot="1">
      <c r="A56" s="30"/>
      <c r="B56" s="31"/>
      <c r="C56" s="32"/>
      <c r="D56" s="32"/>
      <c r="E56" s="32"/>
      <c r="F56" s="32"/>
      <c r="G56" s="32"/>
      <c r="H56" s="33"/>
      <c r="I56" s="32"/>
      <c r="J56" s="33"/>
      <c r="K56" s="34"/>
    </row>
    <row r="57" spans="1:23" s="6" customFormat="1" ht="15.75" thickBot="1">
      <c r="A57" s="16"/>
      <c r="B57" s="35"/>
      <c r="C57" s="16"/>
      <c r="D57" s="16"/>
      <c r="E57" s="16"/>
      <c r="F57" s="16"/>
      <c r="G57" s="16"/>
      <c r="H57" s="36"/>
      <c r="I57" s="16"/>
      <c r="J57" s="36"/>
      <c r="K57" s="16"/>
    </row>
    <row r="58" spans="1:23" s="6" customFormat="1" ht="30" customHeight="1" thickBot="1">
      <c r="A58" s="1"/>
      <c r="B58" s="2"/>
      <c r="C58" s="3"/>
      <c r="D58" s="3"/>
      <c r="E58" s="3"/>
      <c r="F58" s="3"/>
      <c r="G58" s="3"/>
      <c r="H58" s="4"/>
      <c r="I58" s="3"/>
      <c r="J58" s="4"/>
      <c r="K58" s="5"/>
    </row>
    <row r="59" spans="1:23" s="6" customFormat="1" ht="27" thickBot="1">
      <c r="A59" s="8" t="s">
        <v>1</v>
      </c>
      <c r="B59" s="151" t="s">
        <v>2</v>
      </c>
      <c r="C59" s="152"/>
      <c r="D59" s="152"/>
      <c r="E59" s="152"/>
      <c r="F59" s="152"/>
      <c r="G59" s="152"/>
      <c r="H59" s="152"/>
      <c r="I59" s="152"/>
      <c r="J59" s="153"/>
      <c r="K59" s="9"/>
    </row>
    <row r="60" spans="1:23" s="6" customFormat="1" ht="16.5" thickBot="1">
      <c r="A60" s="8"/>
      <c r="B60" s="164">
        <v>45323</v>
      </c>
      <c r="C60" s="165"/>
      <c r="D60" s="165"/>
      <c r="E60" s="165"/>
      <c r="F60" s="165"/>
      <c r="G60" s="165"/>
      <c r="H60" s="165"/>
      <c r="I60" s="165"/>
      <c r="J60" s="166"/>
      <c r="K60" s="9"/>
    </row>
    <row r="61" spans="1:23" s="6" customFormat="1" ht="15.75">
      <c r="A61" s="8"/>
      <c r="B61" s="210" t="s">
        <v>24</v>
      </c>
      <c r="C61" s="211"/>
      <c r="D61" s="211"/>
      <c r="E61" s="211"/>
      <c r="F61" s="211"/>
      <c r="G61" s="211"/>
      <c r="H61" s="211"/>
      <c r="I61" s="211"/>
      <c r="J61" s="212"/>
      <c r="K61" s="9"/>
    </row>
    <row r="62" spans="1:23" s="6" customFormat="1">
      <c r="A62" s="38"/>
      <c r="B62" s="100" t="s">
        <v>9</v>
      </c>
      <c r="C62" s="101" t="s">
        <v>10</v>
      </c>
      <c r="D62" s="102" t="s">
        <v>11</v>
      </c>
      <c r="E62" s="102" t="s">
        <v>12</v>
      </c>
      <c r="F62" s="103" t="s">
        <v>155</v>
      </c>
      <c r="G62" s="103" t="s">
        <v>156</v>
      </c>
      <c r="H62" s="104" t="s">
        <v>157</v>
      </c>
      <c r="I62" s="103" t="s">
        <v>21</v>
      </c>
      <c r="J62" s="104" t="s">
        <v>16</v>
      </c>
      <c r="K62" s="40"/>
      <c r="L62" s="37"/>
      <c r="V62" s="16" t="s">
        <v>5</v>
      </c>
      <c r="W62" s="16" t="s">
        <v>6</v>
      </c>
    </row>
    <row r="63" spans="1:23" s="6" customFormat="1">
      <c r="A63" s="8"/>
      <c r="B63" s="20">
        <v>1</v>
      </c>
      <c r="C63" s="77">
        <v>45324</v>
      </c>
      <c r="D63" s="22" t="s">
        <v>39</v>
      </c>
      <c r="E63" s="80" t="s">
        <v>238</v>
      </c>
      <c r="F63" s="20">
        <v>50</v>
      </c>
      <c r="G63" s="20">
        <v>200</v>
      </c>
      <c r="H63" s="20">
        <v>150</v>
      </c>
      <c r="I63" s="21">
        <v>20</v>
      </c>
      <c r="J63" s="22">
        <f>H63*I63</f>
        <v>3000</v>
      </c>
      <c r="K63" s="9"/>
      <c r="V63" s="6">
        <f>IF($J63&gt;0,1,0)</f>
        <v>1</v>
      </c>
      <c r="W63" s="6">
        <f>IF($J63&lt;0,1,0)</f>
        <v>0</v>
      </c>
    </row>
    <row r="64" spans="1:23" s="6" customFormat="1">
      <c r="A64" s="8"/>
      <c r="B64" s="20">
        <f>B63+1</f>
        <v>2</v>
      </c>
      <c r="C64" s="77">
        <v>45327</v>
      </c>
      <c r="D64" s="22" t="s">
        <v>39</v>
      </c>
      <c r="E64" s="22" t="s">
        <v>179</v>
      </c>
      <c r="F64" s="20">
        <v>40</v>
      </c>
      <c r="G64" s="20">
        <v>100</v>
      </c>
      <c r="H64" s="20">
        <v>60</v>
      </c>
      <c r="I64" s="21">
        <v>30</v>
      </c>
      <c r="J64" s="22">
        <f>H64*I64</f>
        <v>1800</v>
      </c>
      <c r="K64" s="9"/>
      <c r="V64" s="6">
        <f t="shared" ref="V64:V75" si="12">IF($J64&gt;0,1,0)</f>
        <v>1</v>
      </c>
      <c r="W64" s="6">
        <f t="shared" ref="W64:W75" si="13">IF($J64&lt;0,1,0)</f>
        <v>0</v>
      </c>
    </row>
    <row r="65" spans="1:23" s="6" customFormat="1">
      <c r="A65" s="8"/>
      <c r="B65" s="20">
        <f>B64+1</f>
        <v>3</v>
      </c>
      <c r="C65" s="77">
        <v>45331</v>
      </c>
      <c r="D65" s="22" t="s">
        <v>39</v>
      </c>
      <c r="E65" s="22" t="s">
        <v>241</v>
      </c>
      <c r="F65" s="20">
        <v>40</v>
      </c>
      <c r="G65" s="20">
        <v>75</v>
      </c>
      <c r="H65" s="20">
        <v>35</v>
      </c>
      <c r="I65" s="21">
        <v>20</v>
      </c>
      <c r="J65" s="22">
        <f>H65*I65</f>
        <v>700</v>
      </c>
      <c r="K65" s="9"/>
      <c r="V65" s="6">
        <f t="shared" si="12"/>
        <v>1</v>
      </c>
      <c r="W65" s="6">
        <f t="shared" si="13"/>
        <v>0</v>
      </c>
    </row>
    <row r="66" spans="1:23" s="6" customFormat="1">
      <c r="A66" s="8"/>
      <c r="B66" s="20">
        <f t="shared" ref="B66:B71" si="14">B65+1</f>
        <v>4</v>
      </c>
      <c r="C66" s="77">
        <v>45331</v>
      </c>
      <c r="D66" s="22" t="s">
        <v>39</v>
      </c>
      <c r="E66" s="22" t="s">
        <v>242</v>
      </c>
      <c r="F66" s="21">
        <v>30</v>
      </c>
      <c r="G66" s="21">
        <v>72</v>
      </c>
      <c r="H66" s="22">
        <v>42</v>
      </c>
      <c r="I66" s="21">
        <v>20</v>
      </c>
      <c r="J66" s="22">
        <f>I66*H66</f>
        <v>840</v>
      </c>
      <c r="K66" s="9"/>
      <c r="V66" s="6">
        <f t="shared" si="12"/>
        <v>1</v>
      </c>
      <c r="W66" s="6">
        <f t="shared" si="13"/>
        <v>0</v>
      </c>
    </row>
    <row r="67" spans="1:23" s="6" customFormat="1">
      <c r="A67" s="8"/>
      <c r="B67" s="20">
        <f t="shared" si="14"/>
        <v>5</v>
      </c>
      <c r="C67" s="77">
        <v>45334</v>
      </c>
      <c r="D67" s="22" t="s">
        <v>39</v>
      </c>
      <c r="E67" s="22" t="s">
        <v>243</v>
      </c>
      <c r="F67" s="21">
        <v>30</v>
      </c>
      <c r="G67" s="21">
        <v>400</v>
      </c>
      <c r="H67" s="22">
        <v>370</v>
      </c>
      <c r="I67" s="21">
        <v>30</v>
      </c>
      <c r="J67" s="22">
        <f t="shared" ref="J67:J75" si="15">I67*H67</f>
        <v>11100</v>
      </c>
      <c r="K67" s="9"/>
      <c r="M67" s="6" t="s">
        <v>17</v>
      </c>
      <c r="V67" s="6">
        <f t="shared" si="12"/>
        <v>1</v>
      </c>
      <c r="W67" s="6">
        <f t="shared" si="13"/>
        <v>0</v>
      </c>
    </row>
    <row r="68" spans="1:23" s="6" customFormat="1">
      <c r="A68" s="8"/>
      <c r="B68" s="20">
        <f t="shared" si="14"/>
        <v>6</v>
      </c>
      <c r="C68" s="77">
        <v>45338</v>
      </c>
      <c r="D68" s="22" t="s">
        <v>39</v>
      </c>
      <c r="E68" s="22" t="s">
        <v>247</v>
      </c>
      <c r="F68" s="21">
        <v>40</v>
      </c>
      <c r="G68" s="20">
        <v>60</v>
      </c>
      <c r="H68" s="20">
        <v>20</v>
      </c>
      <c r="I68" s="21">
        <v>20</v>
      </c>
      <c r="J68" s="22">
        <f t="shared" si="15"/>
        <v>400</v>
      </c>
      <c r="K68" s="9"/>
      <c r="V68" s="6">
        <f t="shared" si="12"/>
        <v>1</v>
      </c>
      <c r="W68" s="6">
        <f t="shared" si="13"/>
        <v>0</v>
      </c>
    </row>
    <row r="69" spans="1:23" s="6" customFormat="1">
      <c r="A69" s="8"/>
      <c r="B69" s="20">
        <f t="shared" si="14"/>
        <v>7</v>
      </c>
      <c r="C69" s="77">
        <v>45338</v>
      </c>
      <c r="D69" s="22" t="s">
        <v>39</v>
      </c>
      <c r="E69" s="22" t="s">
        <v>248</v>
      </c>
      <c r="F69" s="21">
        <v>40</v>
      </c>
      <c r="G69" s="21">
        <v>78</v>
      </c>
      <c r="H69" s="22">
        <v>38</v>
      </c>
      <c r="I69" s="21">
        <v>20</v>
      </c>
      <c r="J69" s="22">
        <f t="shared" si="15"/>
        <v>760</v>
      </c>
      <c r="K69" s="9"/>
      <c r="V69" s="6">
        <f t="shared" si="12"/>
        <v>1</v>
      </c>
      <c r="W69" s="6">
        <f t="shared" si="13"/>
        <v>0</v>
      </c>
    </row>
    <row r="70" spans="1:23" s="6" customFormat="1">
      <c r="A70" s="8"/>
      <c r="B70" s="20">
        <f t="shared" si="14"/>
        <v>8</v>
      </c>
      <c r="C70" s="77">
        <v>45341</v>
      </c>
      <c r="D70" s="22" t="s">
        <v>39</v>
      </c>
      <c r="E70" s="22" t="s">
        <v>250</v>
      </c>
      <c r="F70" s="21">
        <v>50</v>
      </c>
      <c r="G70" s="21">
        <v>0</v>
      </c>
      <c r="H70" s="22">
        <v>-50</v>
      </c>
      <c r="I70" s="21">
        <v>30</v>
      </c>
      <c r="J70" s="22">
        <f t="shared" si="15"/>
        <v>-1500</v>
      </c>
      <c r="K70" s="9"/>
      <c r="V70" s="6">
        <f t="shared" si="12"/>
        <v>0</v>
      </c>
      <c r="W70" s="6">
        <f t="shared" si="13"/>
        <v>1</v>
      </c>
    </row>
    <row r="71" spans="1:23" s="6" customFormat="1">
      <c r="A71" s="8"/>
      <c r="B71" s="20">
        <f t="shared" si="14"/>
        <v>9</v>
      </c>
      <c r="C71" s="77">
        <v>45345</v>
      </c>
      <c r="D71" s="22" t="s">
        <v>39</v>
      </c>
      <c r="E71" s="22" t="s">
        <v>253</v>
      </c>
      <c r="F71" s="21">
        <v>40</v>
      </c>
      <c r="G71" s="20">
        <v>63</v>
      </c>
      <c r="H71" s="22">
        <v>23</v>
      </c>
      <c r="I71" s="21">
        <v>20</v>
      </c>
      <c r="J71" s="22">
        <f t="shared" ref="J71" si="16">I71*H71</f>
        <v>460</v>
      </c>
      <c r="K71" s="9"/>
      <c r="V71" s="6">
        <f t="shared" si="12"/>
        <v>1</v>
      </c>
      <c r="W71" s="6">
        <f t="shared" si="13"/>
        <v>0</v>
      </c>
    </row>
    <row r="72" spans="1:23" s="6" customFormat="1">
      <c r="A72" s="8"/>
      <c r="B72" s="20">
        <v>10</v>
      </c>
      <c r="C72" s="77">
        <v>45348</v>
      </c>
      <c r="D72" s="22" t="s">
        <v>39</v>
      </c>
      <c r="E72" s="22" t="s">
        <v>250</v>
      </c>
      <c r="F72" s="21">
        <v>40</v>
      </c>
      <c r="G72" s="20">
        <v>113</v>
      </c>
      <c r="H72" s="22">
        <v>73</v>
      </c>
      <c r="I72" s="21">
        <v>30</v>
      </c>
      <c r="J72" s="22">
        <f t="shared" si="15"/>
        <v>2190</v>
      </c>
      <c r="K72" s="9"/>
      <c r="V72" s="6">
        <f t="shared" si="12"/>
        <v>1</v>
      </c>
      <c r="W72" s="6">
        <f t="shared" si="13"/>
        <v>0</v>
      </c>
    </row>
    <row r="73" spans="1:23" s="6" customFormat="1">
      <c r="A73" s="8"/>
      <c r="B73" s="20">
        <v>11</v>
      </c>
      <c r="C73" s="77"/>
      <c r="D73" s="22"/>
      <c r="E73" s="22"/>
      <c r="F73" s="21"/>
      <c r="G73" s="20"/>
      <c r="H73" s="22"/>
      <c r="I73" s="21"/>
      <c r="J73" s="22">
        <f t="shared" si="15"/>
        <v>0</v>
      </c>
      <c r="K73" s="9"/>
      <c r="V73" s="6">
        <f t="shared" si="12"/>
        <v>0</v>
      </c>
      <c r="W73" s="6">
        <f t="shared" si="13"/>
        <v>0</v>
      </c>
    </row>
    <row r="74" spans="1:23" s="6" customFormat="1">
      <c r="A74" s="8"/>
      <c r="B74" s="20">
        <v>12</v>
      </c>
      <c r="C74" s="77"/>
      <c r="D74" s="22"/>
      <c r="E74" s="22"/>
      <c r="F74" s="21"/>
      <c r="G74" s="20"/>
      <c r="H74" s="22"/>
      <c r="I74" s="21"/>
      <c r="J74" s="22">
        <f t="shared" si="15"/>
        <v>0</v>
      </c>
      <c r="K74" s="9"/>
      <c r="V74" s="6">
        <f t="shared" si="12"/>
        <v>0</v>
      </c>
      <c r="W74" s="6">
        <f t="shared" si="13"/>
        <v>0</v>
      </c>
    </row>
    <row r="75" spans="1:23" s="6" customFormat="1">
      <c r="A75" s="8"/>
      <c r="B75" s="20">
        <v>13</v>
      </c>
      <c r="C75" s="77"/>
      <c r="D75" s="22"/>
      <c r="E75" s="22"/>
      <c r="F75" s="21"/>
      <c r="G75" s="20"/>
      <c r="H75" s="22"/>
      <c r="I75" s="21"/>
      <c r="J75" s="22">
        <f t="shared" si="15"/>
        <v>0</v>
      </c>
      <c r="K75" s="9"/>
      <c r="V75" s="6">
        <f t="shared" si="12"/>
        <v>0</v>
      </c>
      <c r="W75" s="6">
        <f t="shared" si="13"/>
        <v>0</v>
      </c>
    </row>
    <row r="76" spans="1:23" s="6" customFormat="1" ht="24" thickBot="1">
      <c r="A76" s="8"/>
      <c r="B76" s="207" t="s">
        <v>19</v>
      </c>
      <c r="C76" s="208"/>
      <c r="D76" s="208"/>
      <c r="E76" s="208"/>
      <c r="F76" s="208"/>
      <c r="G76" s="208"/>
      <c r="H76" s="209"/>
      <c r="I76" s="28" t="s">
        <v>20</v>
      </c>
      <c r="J76" s="29">
        <f>SUM(J63:J75)</f>
        <v>19750</v>
      </c>
      <c r="K76" s="9"/>
      <c r="V76" s="6">
        <f>SUM(V63:V75)</f>
        <v>9</v>
      </c>
      <c r="W76" s="6">
        <f>SUM(W63:W75)</f>
        <v>1</v>
      </c>
    </row>
    <row r="77" spans="1:23" s="6" customFormat="1" ht="30" customHeight="1" thickBot="1">
      <c r="A77" s="30"/>
      <c r="B77" s="31"/>
      <c r="C77" s="32"/>
      <c r="D77" s="32"/>
      <c r="E77" s="32"/>
      <c r="F77" s="32"/>
      <c r="G77" s="32"/>
      <c r="H77" s="33"/>
      <c r="I77" s="32"/>
      <c r="J77" s="33"/>
      <c r="K77" s="34"/>
    </row>
  </sheetData>
  <mergeCells count="48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B27:J27"/>
    <mergeCell ref="M10:M11"/>
    <mergeCell ref="N10:N11"/>
    <mergeCell ref="O10:O11"/>
    <mergeCell ref="P10:P11"/>
    <mergeCell ref="M12:O14"/>
    <mergeCell ref="P12:R14"/>
    <mergeCell ref="B21:H21"/>
    <mergeCell ref="B25:J25"/>
    <mergeCell ref="B26:J26"/>
    <mergeCell ref="Q10:Q11"/>
    <mergeCell ref="R10:R11"/>
    <mergeCell ref="B60:J60"/>
    <mergeCell ref="B61:J61"/>
    <mergeCell ref="B76:H76"/>
    <mergeCell ref="B38:H38"/>
    <mergeCell ref="B42:J42"/>
    <mergeCell ref="B43:J43"/>
    <mergeCell ref="B44:J44"/>
    <mergeCell ref="B55:H55"/>
    <mergeCell ref="B59:J59"/>
  </mergeCells>
  <hyperlinks>
    <hyperlink ref="B38" r:id="rId1"/>
    <hyperlink ref="B55" r:id="rId2"/>
    <hyperlink ref="B76" r:id="rId3"/>
    <hyperlink ref="M1" location="'MASTER '!A1" display="Back"/>
    <hyperlink ref="M6:M7" location="'SEP 2023'!A30" display="FINNIFTY"/>
    <hyperlink ref="M10:M11" location="'SEP 2023'!A70" display="SENSEX"/>
    <hyperlink ref="M8:M9" location="'SEP 2023'!A50" display="MIDCPNIFTY"/>
    <hyperlink ref="M4:M5" location="'SEP 2023'!A1" display="INDEX OPTION"/>
    <hyperlink ref="B21" r:id="rId4"/>
  </hyperlinks>
  <pageMargins left="0.7" right="0.7" top="0.75" bottom="0.75" header="0.3" footer="0.3"/>
  <drawing r:id="rId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77"/>
  <sheetViews>
    <sheetView tabSelected="1" topLeftCell="A61" workbookViewId="0">
      <selection activeCell="N47" sqref="N47"/>
    </sheetView>
  </sheetViews>
  <sheetFormatPr defaultRowHeight="15"/>
  <cols>
    <col min="1" max="1" width="6.28515625" customWidth="1"/>
    <col min="3" max="3" width="10.5703125" customWidth="1"/>
    <col min="4" max="4" width="10.140625" customWidth="1"/>
    <col min="5" max="5" width="20.28515625" customWidth="1"/>
    <col min="6" max="6" width="10.85546875" customWidth="1"/>
    <col min="7" max="7" width="10.5703125" customWidth="1"/>
    <col min="8" max="8" width="12.42578125" customWidth="1"/>
    <col min="10" max="10" width="12.140625" customWidth="1"/>
    <col min="11" max="11" width="5.7109375" customWidth="1"/>
    <col min="13" max="13" width="14.7109375" customWidth="1"/>
    <col min="14" max="14" width="11.28515625" customWidth="1"/>
    <col min="18" max="18" width="12.7109375" customWidth="1"/>
  </cols>
  <sheetData>
    <row r="1" spans="1:23" s="6" customFormat="1" ht="30" customHeight="1" thickBot="1">
      <c r="A1" s="1"/>
      <c r="B1" s="2"/>
      <c r="C1" s="3"/>
      <c r="D1" s="3"/>
      <c r="E1" s="3"/>
      <c r="F1" s="3"/>
      <c r="G1" s="3"/>
      <c r="H1" s="4"/>
      <c r="I1" s="3"/>
      <c r="J1" s="4"/>
      <c r="K1" s="5"/>
      <c r="M1" s="7" t="s">
        <v>0</v>
      </c>
    </row>
    <row r="2" spans="1:23" s="6" customFormat="1" ht="27" customHeight="1" thickBot="1">
      <c r="A2" s="8" t="s">
        <v>1</v>
      </c>
      <c r="B2" s="151" t="s">
        <v>2</v>
      </c>
      <c r="C2" s="152"/>
      <c r="D2" s="152"/>
      <c r="E2" s="152"/>
      <c r="F2" s="152"/>
      <c r="G2" s="152"/>
      <c r="H2" s="152"/>
      <c r="I2" s="152"/>
      <c r="J2" s="153"/>
      <c r="K2" s="9"/>
      <c r="M2" s="180" t="s">
        <v>3</v>
      </c>
      <c r="N2" s="182" t="s">
        <v>4</v>
      </c>
      <c r="O2" s="182" t="s">
        <v>5</v>
      </c>
      <c r="P2" s="182" t="s">
        <v>6</v>
      </c>
      <c r="Q2" s="182" t="s">
        <v>7</v>
      </c>
      <c r="R2" s="162" t="s">
        <v>8</v>
      </c>
    </row>
    <row r="3" spans="1:23" s="6" customFormat="1" ht="16.5" thickBot="1">
      <c r="A3" s="8"/>
      <c r="B3" s="164">
        <v>45352</v>
      </c>
      <c r="C3" s="165"/>
      <c r="D3" s="165"/>
      <c r="E3" s="165"/>
      <c r="F3" s="165"/>
      <c r="G3" s="165"/>
      <c r="H3" s="165"/>
      <c r="I3" s="165"/>
      <c r="J3" s="166"/>
      <c r="K3" s="9"/>
      <c r="M3" s="181"/>
      <c r="N3" s="183"/>
      <c r="O3" s="183"/>
      <c r="P3" s="183"/>
      <c r="Q3" s="183"/>
      <c r="R3" s="163"/>
    </row>
    <row r="4" spans="1:23" s="6" customFormat="1" ht="16.5" thickBot="1">
      <c r="A4" s="8"/>
      <c r="B4" s="167" t="s">
        <v>23</v>
      </c>
      <c r="C4" s="168"/>
      <c r="D4" s="168"/>
      <c r="E4" s="168"/>
      <c r="F4" s="168"/>
      <c r="G4" s="168"/>
      <c r="H4" s="168"/>
      <c r="I4" s="168"/>
      <c r="J4" s="169"/>
      <c r="K4" s="9"/>
      <c r="M4" s="170" t="s">
        <v>25</v>
      </c>
      <c r="N4" s="172">
        <f>COUNT(C6:C20)</f>
        <v>8</v>
      </c>
      <c r="O4" s="174">
        <f>V21</f>
        <v>8</v>
      </c>
      <c r="P4" s="174">
        <f>W21</f>
        <v>0</v>
      </c>
      <c r="Q4" s="176">
        <f>N4-O4-P4</f>
        <v>0</v>
      </c>
      <c r="R4" s="178">
        <f>O4/N4</f>
        <v>1</v>
      </c>
    </row>
    <row r="5" spans="1:23" s="16" customFormat="1" ht="15.75" customHeight="1" thickBot="1">
      <c r="A5" s="8"/>
      <c r="B5" s="10" t="s">
        <v>9</v>
      </c>
      <c r="C5" s="11" t="s">
        <v>10</v>
      </c>
      <c r="D5" s="12" t="s">
        <v>11</v>
      </c>
      <c r="E5" s="12" t="s">
        <v>12</v>
      </c>
      <c r="F5" s="13" t="s">
        <v>155</v>
      </c>
      <c r="G5" s="13" t="s">
        <v>156</v>
      </c>
      <c r="H5" s="39" t="s">
        <v>157</v>
      </c>
      <c r="I5" s="51" t="s">
        <v>21</v>
      </c>
      <c r="J5" s="15" t="s">
        <v>16</v>
      </c>
      <c r="K5" s="9"/>
      <c r="M5" s="171"/>
      <c r="N5" s="173"/>
      <c r="O5" s="175"/>
      <c r="P5" s="175"/>
      <c r="Q5" s="177"/>
      <c r="R5" s="179"/>
      <c r="V5" s="16" t="s">
        <v>5</v>
      </c>
      <c r="W5" s="16" t="s">
        <v>6</v>
      </c>
    </row>
    <row r="6" spans="1:23" s="6" customFormat="1" ht="15" customHeight="1">
      <c r="A6" s="8"/>
      <c r="B6" s="17">
        <v>1</v>
      </c>
      <c r="C6" s="76">
        <v>45357</v>
      </c>
      <c r="D6" s="18" t="s">
        <v>39</v>
      </c>
      <c r="E6" s="18" t="s">
        <v>265</v>
      </c>
      <c r="F6" s="19">
        <v>50</v>
      </c>
      <c r="G6" s="19">
        <v>70</v>
      </c>
      <c r="H6" s="19">
        <v>20</v>
      </c>
      <c r="I6" s="52">
        <v>30</v>
      </c>
      <c r="J6" s="41">
        <f>H6*I6</f>
        <v>600</v>
      </c>
      <c r="K6" s="9"/>
      <c r="M6" s="185" t="s">
        <v>26</v>
      </c>
      <c r="N6" s="186">
        <f>COUNT(C29:C37)</f>
        <v>5</v>
      </c>
      <c r="O6" s="187">
        <f>V38</f>
        <v>4</v>
      </c>
      <c r="P6" s="187">
        <f>W38</f>
        <v>1</v>
      </c>
      <c r="Q6" s="188">
        <f>N6-O6-P6</f>
        <v>0</v>
      </c>
      <c r="R6" s="184">
        <f>O6/N6</f>
        <v>0.8</v>
      </c>
      <c r="V6" s="6">
        <f>IF($J6&gt;0,1,0)</f>
        <v>1</v>
      </c>
      <c r="W6" s="6">
        <f>IF($J6&lt;0,1,0)</f>
        <v>0</v>
      </c>
    </row>
    <row r="7" spans="1:23" s="6" customFormat="1">
      <c r="A7" s="8"/>
      <c r="B7" s="23">
        <f>B6+1</f>
        <v>2</v>
      </c>
      <c r="C7" s="77">
        <v>45358</v>
      </c>
      <c r="D7" s="22" t="s">
        <v>39</v>
      </c>
      <c r="E7" s="22" t="s">
        <v>267</v>
      </c>
      <c r="F7" s="20">
        <v>10</v>
      </c>
      <c r="G7" s="20">
        <v>23</v>
      </c>
      <c r="H7" s="20">
        <v>13</v>
      </c>
      <c r="I7" s="21">
        <v>100</v>
      </c>
      <c r="J7" s="42">
        <f>H7*I7</f>
        <v>1300</v>
      </c>
      <c r="K7" s="9"/>
      <c r="M7" s="171"/>
      <c r="N7" s="173"/>
      <c r="O7" s="175"/>
      <c r="P7" s="175"/>
      <c r="Q7" s="177"/>
      <c r="R7" s="179"/>
      <c r="V7" s="6">
        <f t="shared" ref="V7:V20" si="0">IF($J7&gt;0,1,0)</f>
        <v>1</v>
      </c>
      <c r="W7" s="6">
        <f t="shared" ref="W7:W20" si="1">IF($J7&lt;0,1,0)</f>
        <v>0</v>
      </c>
    </row>
    <row r="8" spans="1:23" s="6" customFormat="1">
      <c r="A8" s="8"/>
      <c r="B8" s="23">
        <f t="shared" ref="B8:B20" si="2">B7+1</f>
        <v>3</v>
      </c>
      <c r="C8" s="77">
        <v>45364</v>
      </c>
      <c r="D8" s="22" t="s">
        <v>39</v>
      </c>
      <c r="E8" s="22" t="s">
        <v>270</v>
      </c>
      <c r="F8" s="20">
        <v>30</v>
      </c>
      <c r="G8" s="20">
        <v>192</v>
      </c>
      <c r="H8" s="20">
        <v>162</v>
      </c>
      <c r="I8" s="21">
        <v>30</v>
      </c>
      <c r="J8" s="42">
        <f>H8*I8</f>
        <v>4860</v>
      </c>
      <c r="K8" s="9"/>
      <c r="M8" s="185" t="s">
        <v>28</v>
      </c>
      <c r="N8" s="186">
        <f>COUNT(C46:C54)</f>
        <v>4</v>
      </c>
      <c r="O8" s="187">
        <f>V55</f>
        <v>2</v>
      </c>
      <c r="P8" s="187">
        <f>W55</f>
        <v>2</v>
      </c>
      <c r="Q8" s="188">
        <f>N8-O8-P8</f>
        <v>0</v>
      </c>
      <c r="R8" s="184">
        <f>O8/N8</f>
        <v>0.5</v>
      </c>
      <c r="V8" s="6">
        <f>IF($J8&gt;0,1,0)</f>
        <v>1</v>
      </c>
      <c r="W8" s="6">
        <f>IF($J8&lt;0,1,0)</f>
        <v>0</v>
      </c>
    </row>
    <row r="9" spans="1:23" s="6" customFormat="1">
      <c r="A9" s="8"/>
      <c r="B9" s="23">
        <f t="shared" si="2"/>
        <v>4</v>
      </c>
      <c r="C9" s="77">
        <v>45365</v>
      </c>
      <c r="D9" s="22" t="s">
        <v>39</v>
      </c>
      <c r="E9" s="22" t="s">
        <v>271</v>
      </c>
      <c r="F9" s="20">
        <v>20</v>
      </c>
      <c r="G9" s="20">
        <v>90</v>
      </c>
      <c r="H9" s="20">
        <v>70</v>
      </c>
      <c r="I9" s="21">
        <v>100</v>
      </c>
      <c r="J9" s="42">
        <f t="shared" ref="J9:J20" si="3">H9*I9</f>
        <v>7000</v>
      </c>
      <c r="K9" s="9"/>
      <c r="M9" s="171"/>
      <c r="N9" s="173"/>
      <c r="O9" s="175"/>
      <c r="P9" s="175"/>
      <c r="Q9" s="177"/>
      <c r="R9" s="179"/>
      <c r="V9" s="6">
        <f>IF($J9&gt;0,1,0)</f>
        <v>1</v>
      </c>
      <c r="W9" s="6">
        <f>IF($J9&lt;0,1,0)</f>
        <v>0</v>
      </c>
    </row>
    <row r="10" spans="1:23" s="6" customFormat="1">
      <c r="A10" s="8"/>
      <c r="B10" s="23">
        <f t="shared" si="2"/>
        <v>5</v>
      </c>
      <c r="C10" s="77">
        <v>45371</v>
      </c>
      <c r="D10" s="22" t="s">
        <v>39</v>
      </c>
      <c r="E10" s="22" t="s">
        <v>275</v>
      </c>
      <c r="F10" s="20">
        <v>25</v>
      </c>
      <c r="G10" s="20">
        <v>137</v>
      </c>
      <c r="H10" s="20">
        <v>112</v>
      </c>
      <c r="I10" s="21">
        <v>30</v>
      </c>
      <c r="J10" s="42">
        <f t="shared" si="3"/>
        <v>3360</v>
      </c>
      <c r="K10" s="9"/>
      <c r="M10" s="185" t="s">
        <v>27</v>
      </c>
      <c r="N10" s="186">
        <f>COUNT(C63:C75)</f>
        <v>9</v>
      </c>
      <c r="O10" s="187">
        <f>V76</f>
        <v>8</v>
      </c>
      <c r="P10" s="187">
        <f>W76</f>
        <v>1</v>
      </c>
      <c r="Q10" s="188">
        <v>0</v>
      </c>
      <c r="R10" s="184">
        <f>O10/N10</f>
        <v>0.88888888888888884</v>
      </c>
      <c r="V10" s="6">
        <f>IF($J10&gt;0,1,0)</f>
        <v>1</v>
      </c>
      <c r="W10" s="6">
        <f>IF($J10&lt;0,1,0)</f>
        <v>0</v>
      </c>
    </row>
    <row r="11" spans="1:23" s="6" customFormat="1" ht="15.75" thickBot="1">
      <c r="A11" s="8"/>
      <c r="B11" s="23">
        <f t="shared" si="2"/>
        <v>6</v>
      </c>
      <c r="C11" s="77">
        <v>45372</v>
      </c>
      <c r="D11" s="22" t="s">
        <v>39</v>
      </c>
      <c r="E11" s="22" t="s">
        <v>276</v>
      </c>
      <c r="F11" s="20">
        <v>15</v>
      </c>
      <c r="G11" s="20">
        <v>35</v>
      </c>
      <c r="H11" s="20">
        <v>20</v>
      </c>
      <c r="I11" s="21">
        <v>100</v>
      </c>
      <c r="J11" s="42">
        <f t="shared" si="3"/>
        <v>2000</v>
      </c>
      <c r="K11" s="9"/>
      <c r="M11" s="171"/>
      <c r="N11" s="173"/>
      <c r="O11" s="175"/>
      <c r="P11" s="175"/>
      <c r="Q11" s="177"/>
      <c r="R11" s="179"/>
      <c r="V11" s="6">
        <f t="shared" si="0"/>
        <v>1</v>
      </c>
      <c r="W11" s="6">
        <f t="shared" si="1"/>
        <v>0</v>
      </c>
    </row>
    <row r="12" spans="1:23" s="6" customFormat="1" ht="15" customHeight="1">
      <c r="A12" s="8"/>
      <c r="B12" s="23">
        <f t="shared" si="2"/>
        <v>7</v>
      </c>
      <c r="C12" s="77">
        <v>45378</v>
      </c>
      <c r="D12" s="22" t="s">
        <v>39</v>
      </c>
      <c r="E12" s="22" t="s">
        <v>182</v>
      </c>
      <c r="F12" s="20">
        <v>40</v>
      </c>
      <c r="G12" s="20">
        <v>55</v>
      </c>
      <c r="H12" s="20">
        <v>15</v>
      </c>
      <c r="I12" s="21">
        <v>30</v>
      </c>
      <c r="J12" s="42">
        <f t="shared" si="3"/>
        <v>450</v>
      </c>
      <c r="K12" s="9"/>
      <c r="M12" s="189" t="s">
        <v>18</v>
      </c>
      <c r="N12" s="190"/>
      <c r="O12" s="191"/>
      <c r="P12" s="198">
        <f>R10</f>
        <v>0.88888888888888884</v>
      </c>
      <c r="Q12" s="199"/>
      <c r="R12" s="200"/>
      <c r="V12" s="6">
        <f t="shared" si="0"/>
        <v>1</v>
      </c>
      <c r="W12" s="6">
        <f t="shared" si="1"/>
        <v>0</v>
      </c>
    </row>
    <row r="13" spans="1:23" s="6" customFormat="1" ht="15" customHeight="1">
      <c r="A13" s="8"/>
      <c r="B13" s="78">
        <f t="shared" si="2"/>
        <v>8</v>
      </c>
      <c r="C13" s="77">
        <v>45379</v>
      </c>
      <c r="D13" s="80" t="s">
        <v>39</v>
      </c>
      <c r="E13" s="80" t="s">
        <v>281</v>
      </c>
      <c r="F13" s="81">
        <v>20</v>
      </c>
      <c r="G13" s="81">
        <v>89</v>
      </c>
      <c r="H13" s="81">
        <v>69</v>
      </c>
      <c r="I13" s="82">
        <v>100</v>
      </c>
      <c r="J13" s="42">
        <f>H13*I13</f>
        <v>6900</v>
      </c>
      <c r="K13" s="9"/>
      <c r="M13" s="192"/>
      <c r="N13" s="193"/>
      <c r="O13" s="194"/>
      <c r="P13" s="201"/>
      <c r="Q13" s="202"/>
      <c r="R13" s="203"/>
      <c r="V13" s="6">
        <f t="shared" si="0"/>
        <v>1</v>
      </c>
      <c r="W13" s="6">
        <f t="shared" si="1"/>
        <v>0</v>
      </c>
    </row>
    <row r="14" spans="1:23" s="6" customFormat="1" ht="15" customHeight="1" thickBot="1">
      <c r="A14" s="8"/>
      <c r="B14" s="78">
        <f t="shared" si="2"/>
        <v>9</v>
      </c>
      <c r="C14" s="77"/>
      <c r="D14" s="80"/>
      <c r="E14" s="80"/>
      <c r="F14" s="81"/>
      <c r="G14" s="81"/>
      <c r="H14" s="81"/>
      <c r="I14" s="82"/>
      <c r="J14" s="83">
        <f t="shared" si="3"/>
        <v>0</v>
      </c>
      <c r="K14" s="9"/>
      <c r="M14" s="195"/>
      <c r="N14" s="196"/>
      <c r="O14" s="197"/>
      <c r="P14" s="204"/>
      <c r="Q14" s="205"/>
      <c r="R14" s="206"/>
      <c r="V14" s="6">
        <f t="shared" si="0"/>
        <v>0</v>
      </c>
      <c r="W14" s="6">
        <f t="shared" si="1"/>
        <v>0</v>
      </c>
    </row>
    <row r="15" spans="1:23" s="6" customFormat="1" ht="15" customHeight="1">
      <c r="A15" s="8"/>
      <c r="B15" s="23">
        <f t="shared" si="2"/>
        <v>10</v>
      </c>
      <c r="C15" s="77"/>
      <c r="D15" s="80"/>
      <c r="E15" s="80"/>
      <c r="F15" s="81"/>
      <c r="G15" s="81"/>
      <c r="H15" s="81"/>
      <c r="I15" s="82"/>
      <c r="J15" s="83">
        <f t="shared" si="3"/>
        <v>0</v>
      </c>
      <c r="K15" s="9"/>
      <c r="V15" s="6">
        <f t="shared" si="0"/>
        <v>0</v>
      </c>
      <c r="W15" s="6">
        <f t="shared" si="1"/>
        <v>0</v>
      </c>
    </row>
    <row r="16" spans="1:23" s="6" customFormat="1" ht="15.75" customHeight="1">
      <c r="A16" s="8"/>
      <c r="B16" s="23">
        <f t="shared" si="2"/>
        <v>11</v>
      </c>
      <c r="C16" s="77"/>
      <c r="D16" s="22"/>
      <c r="E16" s="22"/>
      <c r="F16" s="20"/>
      <c r="G16" s="20"/>
      <c r="H16" s="20"/>
      <c r="I16" s="21"/>
      <c r="J16" s="42">
        <f t="shared" si="3"/>
        <v>0</v>
      </c>
      <c r="K16" s="9"/>
      <c r="V16" s="6">
        <f t="shared" si="0"/>
        <v>0</v>
      </c>
      <c r="W16" s="6">
        <f t="shared" si="1"/>
        <v>0</v>
      </c>
    </row>
    <row r="17" spans="1:23" s="6" customFormat="1">
      <c r="A17" s="8"/>
      <c r="B17" s="23">
        <f t="shared" si="2"/>
        <v>12</v>
      </c>
      <c r="C17" s="77"/>
      <c r="D17" s="22"/>
      <c r="E17" s="22"/>
      <c r="F17" s="20"/>
      <c r="G17" s="20"/>
      <c r="H17" s="20"/>
      <c r="I17" s="21"/>
      <c r="J17" s="42">
        <f t="shared" si="3"/>
        <v>0</v>
      </c>
      <c r="K17" s="9"/>
      <c r="V17" s="6">
        <f t="shared" si="0"/>
        <v>0</v>
      </c>
      <c r="W17" s="6">
        <f t="shared" si="1"/>
        <v>0</v>
      </c>
    </row>
    <row r="18" spans="1:23" s="6" customFormat="1">
      <c r="A18" s="8"/>
      <c r="B18" s="23">
        <f t="shared" si="2"/>
        <v>13</v>
      </c>
      <c r="C18" s="77"/>
      <c r="D18" s="22"/>
      <c r="E18" s="22"/>
      <c r="F18" s="20"/>
      <c r="G18" s="20"/>
      <c r="H18" s="20"/>
      <c r="I18" s="21"/>
      <c r="J18" s="42">
        <f t="shared" si="3"/>
        <v>0</v>
      </c>
      <c r="K18" s="9"/>
      <c r="M18" s="6" t="s">
        <v>17</v>
      </c>
      <c r="V18" s="6">
        <f t="shared" si="0"/>
        <v>0</v>
      </c>
      <c r="W18" s="6">
        <f t="shared" si="1"/>
        <v>0</v>
      </c>
    </row>
    <row r="19" spans="1:23" s="6" customFormat="1">
      <c r="A19" s="8"/>
      <c r="B19" s="23">
        <f t="shared" si="2"/>
        <v>14</v>
      </c>
      <c r="C19" s="77"/>
      <c r="D19" s="22"/>
      <c r="E19" s="22"/>
      <c r="F19" s="20"/>
      <c r="G19" s="20"/>
      <c r="H19" s="20"/>
      <c r="I19" s="21"/>
      <c r="J19" s="42">
        <f t="shared" si="3"/>
        <v>0</v>
      </c>
      <c r="K19" s="9"/>
      <c r="V19" s="6">
        <f t="shared" si="0"/>
        <v>0</v>
      </c>
      <c r="W19" s="6">
        <f t="shared" si="1"/>
        <v>0</v>
      </c>
    </row>
    <row r="20" spans="1:23" s="6" customFormat="1" ht="15.75" thickBot="1">
      <c r="A20" s="8"/>
      <c r="B20" s="25">
        <f t="shared" si="2"/>
        <v>15</v>
      </c>
      <c r="C20" s="77"/>
      <c r="D20" s="26"/>
      <c r="E20" s="26"/>
      <c r="F20" s="53"/>
      <c r="G20" s="53"/>
      <c r="H20" s="53"/>
      <c r="I20" s="27"/>
      <c r="J20" s="43">
        <f t="shared" si="3"/>
        <v>0</v>
      </c>
      <c r="K20" s="9"/>
      <c r="V20" s="6">
        <f t="shared" si="0"/>
        <v>0</v>
      </c>
      <c r="W20" s="6">
        <f t="shared" si="1"/>
        <v>0</v>
      </c>
    </row>
    <row r="21" spans="1:23" s="6" customFormat="1" ht="24" thickBot="1">
      <c r="A21" s="8"/>
      <c r="B21" s="207" t="s">
        <v>19</v>
      </c>
      <c r="C21" s="208"/>
      <c r="D21" s="208"/>
      <c r="E21" s="208"/>
      <c r="F21" s="208"/>
      <c r="G21" s="208"/>
      <c r="H21" s="209"/>
      <c r="I21" s="28" t="s">
        <v>20</v>
      </c>
      <c r="J21" s="29">
        <f>SUM(J6:J20)</f>
        <v>26470</v>
      </c>
      <c r="K21" s="9"/>
      <c r="V21" s="6">
        <f>SUM(V6:V20)</f>
        <v>8</v>
      </c>
      <c r="W21" s="6">
        <f>SUM(W6:W20)</f>
        <v>0</v>
      </c>
    </row>
    <row r="22" spans="1:23" s="6" customFormat="1" ht="30" customHeight="1" thickBot="1">
      <c r="A22" s="30"/>
      <c r="B22" s="31"/>
      <c r="C22" s="32"/>
      <c r="D22" s="32"/>
      <c r="E22" s="32"/>
      <c r="F22" s="32"/>
      <c r="G22" s="32"/>
      <c r="H22" s="33"/>
      <c r="I22" s="32"/>
      <c r="J22" s="33"/>
      <c r="K22" s="34"/>
      <c r="M22" s="6" t="s">
        <v>17</v>
      </c>
    </row>
    <row r="23" spans="1:23" s="6" customFormat="1" ht="15.75" thickBot="1">
      <c r="A23" s="16"/>
      <c r="B23" s="35"/>
      <c r="C23" s="16"/>
      <c r="D23" s="16"/>
      <c r="E23" s="16"/>
      <c r="F23" s="16"/>
      <c r="G23" s="16"/>
      <c r="H23" s="36"/>
      <c r="I23" s="16"/>
      <c r="J23" s="36"/>
      <c r="K23" s="16"/>
    </row>
    <row r="24" spans="1:23" s="6" customFormat="1" ht="30" customHeight="1" thickBot="1">
      <c r="A24" s="1"/>
      <c r="B24" s="2"/>
      <c r="C24" s="3"/>
      <c r="D24" s="3"/>
      <c r="E24" s="3"/>
      <c r="F24" s="3"/>
      <c r="G24" s="3"/>
      <c r="H24" s="4"/>
      <c r="I24" s="3"/>
      <c r="J24" s="4"/>
      <c r="K24" s="5"/>
    </row>
    <row r="25" spans="1:23" s="6" customFormat="1" ht="27" thickBot="1">
      <c r="A25" s="8" t="s">
        <v>1</v>
      </c>
      <c r="B25" s="151" t="s">
        <v>2</v>
      </c>
      <c r="C25" s="152"/>
      <c r="D25" s="152"/>
      <c r="E25" s="152"/>
      <c r="F25" s="152"/>
      <c r="G25" s="152"/>
      <c r="H25" s="152"/>
      <c r="I25" s="152"/>
      <c r="J25" s="153"/>
      <c r="K25" s="9"/>
      <c r="O25" s="37"/>
      <c r="P25" s="37"/>
      <c r="Q25" s="37"/>
      <c r="R25" s="37"/>
    </row>
    <row r="26" spans="1:23" s="6" customFormat="1" ht="16.5" thickBot="1">
      <c r="A26" s="8"/>
      <c r="B26" s="164">
        <v>45352</v>
      </c>
      <c r="C26" s="165"/>
      <c r="D26" s="165"/>
      <c r="E26" s="165"/>
      <c r="F26" s="165"/>
      <c r="G26" s="165"/>
      <c r="H26" s="165"/>
      <c r="I26" s="165"/>
      <c r="J26" s="166"/>
      <c r="K26" s="9"/>
    </row>
    <row r="27" spans="1:23" s="6" customFormat="1" ht="16.5" thickBot="1">
      <c r="A27" s="8"/>
      <c r="B27" s="167" t="s">
        <v>177</v>
      </c>
      <c r="C27" s="168"/>
      <c r="D27" s="168"/>
      <c r="E27" s="168"/>
      <c r="F27" s="168"/>
      <c r="G27" s="168"/>
      <c r="H27" s="168"/>
      <c r="I27" s="168"/>
      <c r="J27" s="169"/>
      <c r="K27" s="9"/>
    </row>
    <row r="28" spans="1:23" s="37" customFormat="1" ht="15.75" thickBot="1">
      <c r="A28" s="38"/>
      <c r="B28" s="10" t="s">
        <v>9</v>
      </c>
      <c r="C28" s="11" t="s">
        <v>10</v>
      </c>
      <c r="D28" s="12" t="s">
        <v>11</v>
      </c>
      <c r="E28" s="12" t="s">
        <v>12</v>
      </c>
      <c r="F28" s="13" t="s">
        <v>155</v>
      </c>
      <c r="G28" s="13" t="s">
        <v>156</v>
      </c>
      <c r="H28" s="39" t="s">
        <v>157</v>
      </c>
      <c r="I28" s="13" t="s">
        <v>21</v>
      </c>
      <c r="J28" s="15" t="s">
        <v>16</v>
      </c>
      <c r="K28" s="40"/>
      <c r="M28" s="6"/>
      <c r="N28" s="6"/>
      <c r="O28" s="6"/>
      <c r="P28" s="6"/>
      <c r="Q28" s="6"/>
      <c r="R28" s="6"/>
      <c r="V28" s="16" t="s">
        <v>5</v>
      </c>
      <c r="W28" s="16" t="s">
        <v>6</v>
      </c>
    </row>
    <row r="29" spans="1:23" s="6" customFormat="1">
      <c r="A29" s="8"/>
      <c r="B29" s="17">
        <v>1</v>
      </c>
      <c r="C29" s="76">
        <v>45356</v>
      </c>
      <c r="D29" s="18" t="s">
        <v>39</v>
      </c>
      <c r="E29" s="18" t="s">
        <v>263</v>
      </c>
      <c r="F29" s="19">
        <v>15</v>
      </c>
      <c r="G29" s="19">
        <v>0</v>
      </c>
      <c r="H29" s="19">
        <v>-15</v>
      </c>
      <c r="I29" s="52">
        <v>80</v>
      </c>
      <c r="J29" s="41">
        <f>H29*I29</f>
        <v>-1200</v>
      </c>
      <c r="K29" s="9"/>
      <c r="V29" s="6">
        <f>IF($J29&gt;0,1,0)</f>
        <v>0</v>
      </c>
      <c r="W29" s="6">
        <f>IF($J29&lt;0,1,0)</f>
        <v>1</v>
      </c>
    </row>
    <row r="30" spans="1:23" s="6" customFormat="1">
      <c r="A30" s="8"/>
      <c r="B30" s="23">
        <f>B29+1</f>
        <v>2</v>
      </c>
      <c r="C30" s="77">
        <v>45356</v>
      </c>
      <c r="D30" s="22" t="s">
        <v>39</v>
      </c>
      <c r="E30" s="22" t="s">
        <v>264</v>
      </c>
      <c r="F30" s="20">
        <v>25</v>
      </c>
      <c r="G30" s="20">
        <v>57</v>
      </c>
      <c r="H30" s="20">
        <v>32</v>
      </c>
      <c r="I30" s="21">
        <v>80</v>
      </c>
      <c r="J30" s="42">
        <f>H30*I30</f>
        <v>2560</v>
      </c>
      <c r="K30" s="9"/>
      <c r="O30" s="6" t="s">
        <v>17</v>
      </c>
      <c r="V30" s="6">
        <f t="shared" ref="V30:V37" si="4">IF($J30&gt;0,1,0)</f>
        <v>1</v>
      </c>
      <c r="W30" s="6">
        <f t="shared" ref="W30:W37" si="5">IF($J30&lt;0,1,0)</f>
        <v>0</v>
      </c>
    </row>
    <row r="31" spans="1:23" s="6" customFormat="1">
      <c r="A31" s="8"/>
      <c r="B31" s="23">
        <f t="shared" ref="B31:B37" si="6">B30+1</f>
        <v>3</v>
      </c>
      <c r="C31" s="77">
        <v>45363</v>
      </c>
      <c r="D31" s="22" t="s">
        <v>39</v>
      </c>
      <c r="E31" s="22" t="s">
        <v>269</v>
      </c>
      <c r="F31" s="20">
        <v>30</v>
      </c>
      <c r="G31" s="20">
        <v>107</v>
      </c>
      <c r="H31" s="20">
        <v>77</v>
      </c>
      <c r="I31" s="21">
        <v>80</v>
      </c>
      <c r="J31" s="42">
        <f>H31*I31</f>
        <v>6160</v>
      </c>
      <c r="K31" s="9"/>
      <c r="V31" s="6">
        <f t="shared" si="4"/>
        <v>1</v>
      </c>
      <c r="W31" s="6">
        <f t="shared" si="5"/>
        <v>0</v>
      </c>
    </row>
    <row r="32" spans="1:23" s="6" customFormat="1">
      <c r="A32" s="8"/>
      <c r="B32" s="23">
        <f t="shared" si="6"/>
        <v>4</v>
      </c>
      <c r="C32" s="77">
        <v>45370</v>
      </c>
      <c r="D32" s="22" t="s">
        <v>39</v>
      </c>
      <c r="E32" s="22" t="s">
        <v>91</v>
      </c>
      <c r="F32" s="20">
        <v>20</v>
      </c>
      <c r="G32" s="20">
        <v>37</v>
      </c>
      <c r="H32" s="20">
        <v>17</v>
      </c>
      <c r="I32" s="21">
        <v>80</v>
      </c>
      <c r="J32" s="42">
        <f>I32*H32</f>
        <v>1360</v>
      </c>
      <c r="K32" s="9"/>
      <c r="L32" s="6" t="s">
        <v>17</v>
      </c>
      <c r="V32" s="6">
        <f t="shared" si="4"/>
        <v>1</v>
      </c>
      <c r="W32" s="6">
        <f t="shared" si="5"/>
        <v>0</v>
      </c>
    </row>
    <row r="33" spans="1:23" s="6" customFormat="1">
      <c r="A33" s="8"/>
      <c r="B33" s="23">
        <f t="shared" si="6"/>
        <v>5</v>
      </c>
      <c r="C33" s="77">
        <v>45377</v>
      </c>
      <c r="D33" s="22" t="s">
        <v>39</v>
      </c>
      <c r="E33" s="22" t="s">
        <v>280</v>
      </c>
      <c r="F33" s="20">
        <v>10</v>
      </c>
      <c r="G33" s="20">
        <v>32</v>
      </c>
      <c r="H33" s="20">
        <v>22</v>
      </c>
      <c r="I33" s="21">
        <v>80</v>
      </c>
      <c r="J33" s="42">
        <f>I33*H33</f>
        <v>1760</v>
      </c>
      <c r="K33" s="9"/>
      <c r="V33" s="6">
        <f t="shared" si="4"/>
        <v>1</v>
      </c>
      <c r="W33" s="6">
        <f t="shared" si="5"/>
        <v>0</v>
      </c>
    </row>
    <row r="34" spans="1:23" s="6" customFormat="1">
      <c r="A34" s="8"/>
      <c r="B34" s="23">
        <f t="shared" si="6"/>
        <v>6</v>
      </c>
      <c r="C34" s="77"/>
      <c r="D34" s="22"/>
      <c r="E34" s="22"/>
      <c r="F34" s="20"/>
      <c r="G34" s="20"/>
      <c r="H34" s="20"/>
      <c r="I34" s="21"/>
      <c r="J34" s="42">
        <f>I34*H34</f>
        <v>0</v>
      </c>
      <c r="K34" s="9"/>
      <c r="V34" s="6">
        <f t="shared" si="4"/>
        <v>0</v>
      </c>
      <c r="W34" s="6">
        <f t="shared" si="5"/>
        <v>0</v>
      </c>
    </row>
    <row r="35" spans="1:23" s="6" customFormat="1">
      <c r="A35" s="8"/>
      <c r="B35" s="23">
        <f t="shared" si="6"/>
        <v>7</v>
      </c>
      <c r="C35" s="77"/>
      <c r="D35" s="22"/>
      <c r="E35" s="22"/>
      <c r="F35" s="20"/>
      <c r="G35" s="20"/>
      <c r="H35" s="20"/>
      <c r="I35" s="21"/>
      <c r="J35" s="42">
        <f t="shared" ref="J35:J37" si="7">I35*H35</f>
        <v>0</v>
      </c>
      <c r="K35" s="9"/>
      <c r="V35" s="6">
        <f t="shared" si="4"/>
        <v>0</v>
      </c>
      <c r="W35" s="6">
        <f t="shared" si="5"/>
        <v>0</v>
      </c>
    </row>
    <row r="36" spans="1:23" s="6" customFormat="1">
      <c r="A36" s="8"/>
      <c r="B36" s="23">
        <f t="shared" si="6"/>
        <v>8</v>
      </c>
      <c r="C36" s="77"/>
      <c r="D36" s="22"/>
      <c r="E36" s="22"/>
      <c r="F36" s="20"/>
      <c r="G36" s="20"/>
      <c r="H36" s="20"/>
      <c r="I36" s="21"/>
      <c r="J36" s="42">
        <f t="shared" si="7"/>
        <v>0</v>
      </c>
      <c r="K36" s="9"/>
      <c r="V36" s="6">
        <f t="shared" si="4"/>
        <v>0</v>
      </c>
      <c r="W36" s="6">
        <f t="shared" si="5"/>
        <v>0</v>
      </c>
    </row>
    <row r="37" spans="1:23" s="6" customFormat="1">
      <c r="A37" s="8"/>
      <c r="B37" s="23">
        <f t="shared" si="6"/>
        <v>9</v>
      </c>
      <c r="C37" s="77"/>
      <c r="D37" s="22"/>
      <c r="E37" s="22"/>
      <c r="F37" s="20"/>
      <c r="G37" s="20"/>
      <c r="H37" s="20"/>
      <c r="I37" s="21"/>
      <c r="J37" s="42">
        <f t="shared" si="7"/>
        <v>0</v>
      </c>
      <c r="K37" s="9"/>
      <c r="V37" s="6">
        <f t="shared" si="4"/>
        <v>0</v>
      </c>
      <c r="W37" s="6">
        <f t="shared" si="5"/>
        <v>0</v>
      </c>
    </row>
    <row r="38" spans="1:23" s="6" customFormat="1" ht="24" thickBot="1">
      <c r="A38" s="8"/>
      <c r="B38" s="207" t="s">
        <v>19</v>
      </c>
      <c r="C38" s="208"/>
      <c r="D38" s="208"/>
      <c r="E38" s="208"/>
      <c r="F38" s="208"/>
      <c r="G38" s="208"/>
      <c r="H38" s="209"/>
      <c r="I38" s="28" t="s">
        <v>20</v>
      </c>
      <c r="J38" s="29">
        <f>SUM(J29:J37)</f>
        <v>10640</v>
      </c>
      <c r="K38" s="9"/>
      <c r="V38" s="6">
        <f>SUM(V29:V37)</f>
        <v>4</v>
      </c>
      <c r="W38" s="6">
        <f>SUM(W29:W37)</f>
        <v>1</v>
      </c>
    </row>
    <row r="39" spans="1:23" s="6" customFormat="1" ht="30" customHeight="1" thickBot="1">
      <c r="A39" s="30"/>
      <c r="B39" s="31"/>
      <c r="C39" s="32"/>
      <c r="D39" s="32"/>
      <c r="E39" s="32"/>
      <c r="F39" s="32"/>
      <c r="G39" s="32"/>
      <c r="H39" s="33"/>
      <c r="I39" s="32"/>
      <c r="J39" s="33"/>
      <c r="K39" s="34"/>
    </row>
    <row r="40" spans="1:23" s="6" customFormat="1" ht="15.75" thickBot="1">
      <c r="A40" s="16"/>
      <c r="B40" s="35"/>
      <c r="C40" s="16"/>
      <c r="D40" s="16"/>
      <c r="E40" s="16"/>
      <c r="F40" s="16"/>
      <c r="G40" s="16"/>
      <c r="H40" s="36"/>
      <c r="I40" s="16"/>
      <c r="J40" s="36"/>
      <c r="K40" s="16"/>
    </row>
    <row r="41" spans="1:23" s="6" customFormat="1" ht="30" customHeight="1" thickBot="1">
      <c r="A41" s="1"/>
      <c r="B41" s="2"/>
      <c r="C41" s="3"/>
      <c r="D41" s="3"/>
      <c r="E41" s="3"/>
      <c r="F41" s="3"/>
      <c r="G41" s="3"/>
      <c r="H41" s="4"/>
      <c r="I41" s="3"/>
      <c r="J41" s="4"/>
      <c r="K41" s="5"/>
    </row>
    <row r="42" spans="1:23" s="6" customFormat="1" ht="27" thickBot="1">
      <c r="A42" s="8" t="s">
        <v>1</v>
      </c>
      <c r="B42" s="151" t="s">
        <v>2</v>
      </c>
      <c r="C42" s="152"/>
      <c r="D42" s="152"/>
      <c r="E42" s="152"/>
      <c r="F42" s="152"/>
      <c r="G42" s="152"/>
      <c r="H42" s="152"/>
      <c r="I42" s="152"/>
      <c r="J42" s="153"/>
      <c r="K42" s="9"/>
    </row>
    <row r="43" spans="1:23" s="6" customFormat="1" ht="16.5" thickBot="1">
      <c r="A43" s="8"/>
      <c r="B43" s="164">
        <v>45352</v>
      </c>
      <c r="C43" s="165"/>
      <c r="D43" s="165"/>
      <c r="E43" s="165"/>
      <c r="F43" s="165"/>
      <c r="G43" s="165"/>
      <c r="H43" s="165"/>
      <c r="I43" s="165"/>
      <c r="J43" s="166"/>
      <c r="K43" s="9"/>
    </row>
    <row r="44" spans="1:23" s="6" customFormat="1" ht="16.5" thickBot="1">
      <c r="A44" s="8"/>
      <c r="B44" s="167" t="s">
        <v>52</v>
      </c>
      <c r="C44" s="168"/>
      <c r="D44" s="168"/>
      <c r="E44" s="168"/>
      <c r="F44" s="168"/>
      <c r="G44" s="168"/>
      <c r="H44" s="168"/>
      <c r="I44" s="168"/>
      <c r="J44" s="169"/>
      <c r="K44" s="9"/>
    </row>
    <row r="45" spans="1:23" s="6" customFormat="1" ht="15.75" thickBot="1">
      <c r="A45" s="38"/>
      <c r="B45" s="44" t="s">
        <v>9</v>
      </c>
      <c r="C45" s="45" t="s">
        <v>10</v>
      </c>
      <c r="D45" s="46" t="s">
        <v>11</v>
      </c>
      <c r="E45" s="46" t="s">
        <v>12</v>
      </c>
      <c r="F45" s="47" t="s">
        <v>155</v>
      </c>
      <c r="G45" s="47" t="s">
        <v>156</v>
      </c>
      <c r="H45" s="48" t="s">
        <v>157</v>
      </c>
      <c r="I45" s="47" t="s">
        <v>21</v>
      </c>
      <c r="J45" s="49" t="s">
        <v>16</v>
      </c>
      <c r="K45" s="40"/>
      <c r="L45" s="37"/>
      <c r="V45" s="16" t="s">
        <v>5</v>
      </c>
      <c r="W45" s="16" t="s">
        <v>6</v>
      </c>
    </row>
    <row r="46" spans="1:23" s="6" customFormat="1">
      <c r="A46" s="8"/>
      <c r="B46" s="50">
        <v>1</v>
      </c>
      <c r="C46" s="77">
        <v>45355</v>
      </c>
      <c r="D46" s="18" t="s">
        <v>39</v>
      </c>
      <c r="E46" s="18" t="s">
        <v>261</v>
      </c>
      <c r="F46" s="19">
        <v>10</v>
      </c>
      <c r="G46" s="19">
        <v>16</v>
      </c>
      <c r="H46" s="19">
        <v>6</v>
      </c>
      <c r="I46" s="52">
        <v>75</v>
      </c>
      <c r="J46" s="41">
        <f>H46*I46</f>
        <v>450</v>
      </c>
      <c r="K46" s="9"/>
      <c r="V46" s="6">
        <f>IF($J46&gt;0,1,0)</f>
        <v>1</v>
      </c>
      <c r="W46" s="6">
        <f>IF($J46&lt;0,1,0)</f>
        <v>0</v>
      </c>
    </row>
    <row r="47" spans="1:23" s="6" customFormat="1">
      <c r="A47" s="8"/>
      <c r="B47" s="23">
        <f>B46+1</f>
        <v>2</v>
      </c>
      <c r="C47" s="77">
        <v>45362</v>
      </c>
      <c r="D47" s="22" t="s">
        <v>39</v>
      </c>
      <c r="E47" s="22" t="s">
        <v>268</v>
      </c>
      <c r="F47" s="20">
        <v>10</v>
      </c>
      <c r="G47" s="20">
        <v>29</v>
      </c>
      <c r="H47" s="20">
        <v>19</v>
      </c>
      <c r="I47" s="21">
        <v>75</v>
      </c>
      <c r="J47" s="42">
        <f>H47*I47</f>
        <v>1425</v>
      </c>
      <c r="K47" s="9"/>
      <c r="V47" s="6">
        <f t="shared" ref="V47:V54" si="8">IF($J47&gt;0,1,0)</f>
        <v>1</v>
      </c>
      <c r="W47" s="6">
        <f t="shared" ref="W47:W54" si="9">IF($J47&lt;0,1,0)</f>
        <v>0</v>
      </c>
    </row>
    <row r="48" spans="1:23" s="6" customFormat="1">
      <c r="A48" s="8"/>
      <c r="B48" s="23">
        <f t="shared" ref="B48:B54" si="10">B47+1</f>
        <v>3</v>
      </c>
      <c r="C48" s="77">
        <v>45369</v>
      </c>
      <c r="D48" s="22" t="s">
        <v>39</v>
      </c>
      <c r="E48" s="22" t="s">
        <v>274</v>
      </c>
      <c r="F48" s="20">
        <v>10</v>
      </c>
      <c r="G48" s="20">
        <v>0</v>
      </c>
      <c r="H48" s="20">
        <v>-10</v>
      </c>
      <c r="I48" s="21">
        <v>75</v>
      </c>
      <c r="J48" s="42">
        <f>H48*I48</f>
        <v>-750</v>
      </c>
      <c r="K48" s="9"/>
      <c r="V48" s="6">
        <f t="shared" si="8"/>
        <v>0</v>
      </c>
      <c r="W48" s="6">
        <f t="shared" si="9"/>
        <v>1</v>
      </c>
    </row>
    <row r="49" spans="1:23" s="6" customFormat="1">
      <c r="A49" s="8"/>
      <c r="B49" s="23">
        <f t="shared" si="10"/>
        <v>4</v>
      </c>
      <c r="C49" s="77">
        <v>45373</v>
      </c>
      <c r="D49" s="22" t="s">
        <v>39</v>
      </c>
      <c r="E49" s="22" t="s">
        <v>277</v>
      </c>
      <c r="F49" s="21">
        <v>15</v>
      </c>
      <c r="G49" s="21">
        <v>0</v>
      </c>
      <c r="H49" s="22">
        <v>-15</v>
      </c>
      <c r="I49" s="21">
        <v>75</v>
      </c>
      <c r="J49" s="42">
        <f>I49*H49</f>
        <v>-1125</v>
      </c>
      <c r="K49" s="9"/>
      <c r="V49" s="6">
        <f t="shared" si="8"/>
        <v>0</v>
      </c>
      <c r="W49" s="6">
        <f t="shared" si="9"/>
        <v>1</v>
      </c>
    </row>
    <row r="50" spans="1:23" s="6" customFormat="1">
      <c r="A50" s="8"/>
      <c r="B50" s="23">
        <f t="shared" si="10"/>
        <v>5</v>
      </c>
      <c r="C50" s="77"/>
      <c r="D50" s="22"/>
      <c r="E50" s="22"/>
      <c r="F50" s="21"/>
      <c r="G50" s="21"/>
      <c r="H50" s="22"/>
      <c r="I50" s="21"/>
      <c r="J50" s="42">
        <f t="shared" ref="J50:J54" si="11">I50*H50</f>
        <v>0</v>
      </c>
      <c r="K50" s="9"/>
      <c r="V50" s="6">
        <f t="shared" si="8"/>
        <v>0</v>
      </c>
      <c r="W50" s="6">
        <f t="shared" si="9"/>
        <v>0</v>
      </c>
    </row>
    <row r="51" spans="1:23" s="6" customFormat="1">
      <c r="A51" s="8"/>
      <c r="B51" s="23">
        <f t="shared" si="10"/>
        <v>6</v>
      </c>
      <c r="C51" s="77"/>
      <c r="D51" s="22"/>
      <c r="E51" s="22"/>
      <c r="F51" s="21"/>
      <c r="G51" s="21"/>
      <c r="H51" s="22"/>
      <c r="I51" s="21"/>
      <c r="J51" s="42">
        <f t="shared" si="11"/>
        <v>0</v>
      </c>
      <c r="K51" s="9"/>
      <c r="V51" s="6">
        <f t="shared" si="8"/>
        <v>0</v>
      </c>
      <c r="W51" s="6">
        <f t="shared" si="9"/>
        <v>0</v>
      </c>
    </row>
    <row r="52" spans="1:23" s="6" customFormat="1">
      <c r="A52" s="8"/>
      <c r="B52" s="23">
        <f t="shared" si="10"/>
        <v>7</v>
      </c>
      <c r="C52" s="77"/>
      <c r="D52" s="22"/>
      <c r="E52" s="22"/>
      <c r="F52" s="21"/>
      <c r="G52" s="21"/>
      <c r="H52" s="22"/>
      <c r="I52" s="21"/>
      <c r="J52" s="42">
        <f t="shared" si="11"/>
        <v>0</v>
      </c>
      <c r="K52" s="9"/>
      <c r="V52" s="6">
        <f t="shared" si="8"/>
        <v>0</v>
      </c>
      <c r="W52" s="6">
        <f t="shared" si="9"/>
        <v>0</v>
      </c>
    </row>
    <row r="53" spans="1:23" s="6" customFormat="1">
      <c r="A53" s="8"/>
      <c r="B53" s="23">
        <f t="shared" si="10"/>
        <v>8</v>
      </c>
      <c r="C53" s="77"/>
      <c r="D53" s="22"/>
      <c r="E53" s="22"/>
      <c r="F53" s="21"/>
      <c r="G53" s="21"/>
      <c r="H53" s="22"/>
      <c r="I53" s="21"/>
      <c r="J53" s="42">
        <f t="shared" si="11"/>
        <v>0</v>
      </c>
      <c r="K53" s="9"/>
      <c r="V53" s="6">
        <f t="shared" si="8"/>
        <v>0</v>
      </c>
      <c r="W53" s="6">
        <f t="shared" si="9"/>
        <v>0</v>
      </c>
    </row>
    <row r="54" spans="1:23" s="6" customFormat="1" ht="15.75" thickBot="1">
      <c r="A54" s="8"/>
      <c r="B54" s="23">
        <f t="shared" si="10"/>
        <v>9</v>
      </c>
      <c r="C54" s="77"/>
      <c r="D54" s="22"/>
      <c r="E54" s="22"/>
      <c r="F54" s="21"/>
      <c r="G54" s="21"/>
      <c r="H54" s="22"/>
      <c r="I54" s="21"/>
      <c r="J54" s="42">
        <f t="shared" si="11"/>
        <v>0</v>
      </c>
      <c r="K54" s="9"/>
      <c r="V54" s="6">
        <f t="shared" si="8"/>
        <v>0</v>
      </c>
      <c r="W54" s="6">
        <f t="shared" si="9"/>
        <v>0</v>
      </c>
    </row>
    <row r="55" spans="1:23" s="6" customFormat="1" ht="24" thickBot="1">
      <c r="A55" s="8"/>
      <c r="B55" s="123" t="s">
        <v>19</v>
      </c>
      <c r="C55" s="159"/>
      <c r="D55" s="159"/>
      <c r="E55" s="159"/>
      <c r="F55" s="159"/>
      <c r="G55" s="159"/>
      <c r="H55" s="160"/>
      <c r="I55" s="28" t="s">
        <v>20</v>
      </c>
      <c r="J55" s="29">
        <f>SUM(J46:J54)</f>
        <v>0</v>
      </c>
      <c r="K55" s="9"/>
      <c r="V55" s="6">
        <f>SUM(V46:V54)</f>
        <v>2</v>
      </c>
      <c r="W55" s="6">
        <f>SUM(W46:W54)</f>
        <v>2</v>
      </c>
    </row>
    <row r="56" spans="1:23" s="6" customFormat="1" ht="30" customHeight="1" thickBot="1">
      <c r="A56" s="30"/>
      <c r="B56" s="31"/>
      <c r="C56" s="32"/>
      <c r="D56" s="32"/>
      <c r="E56" s="32"/>
      <c r="F56" s="32"/>
      <c r="G56" s="32"/>
      <c r="H56" s="33"/>
      <c r="I56" s="32"/>
      <c r="J56" s="33"/>
      <c r="K56" s="34"/>
    </row>
    <row r="57" spans="1:23" s="6" customFormat="1" ht="15.75" thickBot="1">
      <c r="A57" s="16"/>
      <c r="B57" s="35"/>
      <c r="C57" s="16"/>
      <c r="D57" s="16"/>
      <c r="E57" s="16"/>
      <c r="F57" s="16"/>
      <c r="G57" s="16"/>
      <c r="H57" s="36"/>
      <c r="I57" s="16"/>
      <c r="J57" s="36"/>
      <c r="K57" s="16"/>
    </row>
    <row r="58" spans="1:23" s="6" customFormat="1" ht="30" customHeight="1" thickBot="1">
      <c r="A58" s="1"/>
      <c r="B58" s="2"/>
      <c r="C58" s="3"/>
      <c r="D58" s="3"/>
      <c r="E58" s="3"/>
      <c r="F58" s="3"/>
      <c r="G58" s="3"/>
      <c r="H58" s="4"/>
      <c r="I58" s="3"/>
      <c r="J58" s="4"/>
      <c r="K58" s="5"/>
    </row>
    <row r="59" spans="1:23" s="6" customFormat="1" ht="27" thickBot="1">
      <c r="A59" s="8" t="s">
        <v>1</v>
      </c>
      <c r="B59" s="151" t="s">
        <v>2</v>
      </c>
      <c r="C59" s="152"/>
      <c r="D59" s="152"/>
      <c r="E59" s="152"/>
      <c r="F59" s="152"/>
      <c r="G59" s="152"/>
      <c r="H59" s="152"/>
      <c r="I59" s="152"/>
      <c r="J59" s="153"/>
      <c r="K59" s="9"/>
    </row>
    <row r="60" spans="1:23" s="6" customFormat="1" ht="16.5" thickBot="1">
      <c r="A60" s="8"/>
      <c r="B60" s="164">
        <v>45352</v>
      </c>
      <c r="C60" s="165"/>
      <c r="D60" s="165"/>
      <c r="E60" s="165"/>
      <c r="F60" s="165"/>
      <c r="G60" s="165"/>
      <c r="H60" s="165"/>
      <c r="I60" s="165"/>
      <c r="J60" s="166"/>
      <c r="K60" s="9"/>
    </row>
    <row r="61" spans="1:23" s="6" customFormat="1" ht="15.75">
      <c r="A61" s="8"/>
      <c r="B61" s="210" t="s">
        <v>24</v>
      </c>
      <c r="C61" s="211"/>
      <c r="D61" s="211"/>
      <c r="E61" s="211"/>
      <c r="F61" s="211"/>
      <c r="G61" s="211"/>
      <c r="H61" s="211"/>
      <c r="I61" s="211"/>
      <c r="J61" s="212"/>
      <c r="K61" s="9"/>
    </row>
    <row r="62" spans="1:23" s="6" customFormat="1">
      <c r="A62" s="38"/>
      <c r="B62" s="100" t="s">
        <v>9</v>
      </c>
      <c r="C62" s="101" t="s">
        <v>10</v>
      </c>
      <c r="D62" s="102" t="s">
        <v>11</v>
      </c>
      <c r="E62" s="102" t="s">
        <v>12</v>
      </c>
      <c r="F62" s="103" t="s">
        <v>155</v>
      </c>
      <c r="G62" s="103" t="s">
        <v>156</v>
      </c>
      <c r="H62" s="104" t="s">
        <v>157</v>
      </c>
      <c r="I62" s="103" t="s">
        <v>21</v>
      </c>
      <c r="J62" s="104" t="s">
        <v>16</v>
      </c>
      <c r="K62" s="40"/>
      <c r="L62" s="37"/>
      <c r="V62" s="16" t="s">
        <v>5</v>
      </c>
      <c r="W62" s="16" t="s">
        <v>6</v>
      </c>
    </row>
    <row r="63" spans="1:23" s="6" customFormat="1">
      <c r="A63" s="8"/>
      <c r="B63" s="20">
        <v>1</v>
      </c>
      <c r="C63" s="77">
        <v>45352</v>
      </c>
      <c r="D63" s="22" t="s">
        <v>39</v>
      </c>
      <c r="E63" s="80" t="s">
        <v>260</v>
      </c>
      <c r="F63" s="20">
        <v>50</v>
      </c>
      <c r="G63" s="20">
        <v>75</v>
      </c>
      <c r="H63" s="20">
        <v>25</v>
      </c>
      <c r="I63" s="21">
        <v>20</v>
      </c>
      <c r="J63" s="22">
        <f>H63*I63</f>
        <v>500</v>
      </c>
      <c r="K63" s="9"/>
      <c r="V63" s="6">
        <f>IF($J63&gt;0,1,0)</f>
        <v>1</v>
      </c>
      <c r="W63" s="6">
        <f>IF($J63&lt;0,1,0)</f>
        <v>0</v>
      </c>
    </row>
    <row r="64" spans="1:23" s="6" customFormat="1">
      <c r="A64" s="8"/>
      <c r="B64" s="20">
        <f>B63+1</f>
        <v>2</v>
      </c>
      <c r="C64" s="77">
        <v>45355</v>
      </c>
      <c r="D64" s="22" t="s">
        <v>39</v>
      </c>
      <c r="E64" s="22" t="s">
        <v>262</v>
      </c>
      <c r="F64" s="20">
        <v>60</v>
      </c>
      <c r="G64" s="20">
        <v>200</v>
      </c>
      <c r="H64" s="20">
        <v>140</v>
      </c>
      <c r="I64" s="21">
        <v>30</v>
      </c>
      <c r="J64" s="22">
        <f>H64*I64</f>
        <v>4200</v>
      </c>
      <c r="K64" s="9"/>
      <c r="V64" s="6">
        <f t="shared" ref="V64:V75" si="12">IF($J64&gt;0,1,0)</f>
        <v>1</v>
      </c>
      <c r="W64" s="6">
        <f t="shared" ref="W64:W75" si="13">IF($J64&lt;0,1,0)</f>
        <v>0</v>
      </c>
    </row>
    <row r="65" spans="1:23" s="6" customFormat="1">
      <c r="A65" s="8"/>
      <c r="B65" s="20">
        <f>B64+1</f>
        <v>3</v>
      </c>
      <c r="C65" s="77">
        <v>45358</v>
      </c>
      <c r="D65" s="22" t="s">
        <v>39</v>
      </c>
      <c r="E65" s="22" t="s">
        <v>266</v>
      </c>
      <c r="F65" s="20">
        <v>35</v>
      </c>
      <c r="G65" s="20">
        <v>55</v>
      </c>
      <c r="H65" s="20">
        <v>20</v>
      </c>
      <c r="I65" s="21">
        <v>20</v>
      </c>
      <c r="J65" s="22">
        <f>H65*I65</f>
        <v>400</v>
      </c>
      <c r="K65" s="9"/>
      <c r="V65" s="6">
        <f t="shared" si="12"/>
        <v>1</v>
      </c>
      <c r="W65" s="6">
        <f t="shared" si="13"/>
        <v>0</v>
      </c>
    </row>
    <row r="66" spans="1:23" s="6" customFormat="1">
      <c r="A66" s="8"/>
      <c r="B66" s="20">
        <f t="shared" ref="B66:B71" si="14">B65+1</f>
        <v>4</v>
      </c>
      <c r="C66" s="77">
        <v>45362</v>
      </c>
      <c r="D66" s="22" t="s">
        <v>39</v>
      </c>
      <c r="E66" s="22" t="s">
        <v>221</v>
      </c>
      <c r="F66" s="21">
        <v>30</v>
      </c>
      <c r="G66" s="21">
        <v>45</v>
      </c>
      <c r="H66" s="22">
        <v>15</v>
      </c>
      <c r="I66" s="21">
        <v>30</v>
      </c>
      <c r="J66" s="22">
        <f>I66*H66</f>
        <v>450</v>
      </c>
      <c r="K66" s="9"/>
      <c r="V66" s="6">
        <f t="shared" si="12"/>
        <v>1</v>
      </c>
      <c r="W66" s="6">
        <f t="shared" si="13"/>
        <v>0</v>
      </c>
    </row>
    <row r="67" spans="1:23" s="6" customFormat="1">
      <c r="A67" s="8"/>
      <c r="B67" s="20">
        <f t="shared" si="14"/>
        <v>5</v>
      </c>
      <c r="C67" s="77">
        <v>45366</v>
      </c>
      <c r="D67" s="22" t="s">
        <v>39</v>
      </c>
      <c r="E67" s="22" t="s">
        <v>272</v>
      </c>
      <c r="F67" s="21">
        <v>35</v>
      </c>
      <c r="G67" s="21">
        <v>68</v>
      </c>
      <c r="H67" s="22">
        <v>33</v>
      </c>
      <c r="I67" s="21">
        <v>20</v>
      </c>
      <c r="J67" s="22">
        <f t="shared" ref="J67:J75" si="15">I67*H67</f>
        <v>660</v>
      </c>
      <c r="K67" s="9"/>
      <c r="M67" s="6" t="s">
        <v>17</v>
      </c>
      <c r="V67" s="6">
        <f t="shared" si="12"/>
        <v>1</v>
      </c>
      <c r="W67" s="6">
        <f t="shared" si="13"/>
        <v>0</v>
      </c>
    </row>
    <row r="68" spans="1:23" s="6" customFormat="1">
      <c r="A68" s="8"/>
      <c r="B68" s="20">
        <f t="shared" si="14"/>
        <v>6</v>
      </c>
      <c r="C68" s="77">
        <v>45369</v>
      </c>
      <c r="D68" s="22" t="s">
        <v>39</v>
      </c>
      <c r="E68" s="22" t="s">
        <v>273</v>
      </c>
      <c r="F68" s="21">
        <v>40</v>
      </c>
      <c r="G68" s="20">
        <v>193</v>
      </c>
      <c r="H68" s="20">
        <v>153</v>
      </c>
      <c r="I68" s="21">
        <v>30</v>
      </c>
      <c r="J68" s="22">
        <f t="shared" si="15"/>
        <v>4590</v>
      </c>
      <c r="K68" s="9"/>
      <c r="V68" s="6">
        <f t="shared" si="12"/>
        <v>1</v>
      </c>
      <c r="W68" s="6">
        <f t="shared" si="13"/>
        <v>0</v>
      </c>
    </row>
    <row r="69" spans="1:23" s="6" customFormat="1">
      <c r="A69" s="8"/>
      <c r="B69" s="20">
        <f t="shared" si="14"/>
        <v>7</v>
      </c>
      <c r="C69" s="77">
        <v>45373</v>
      </c>
      <c r="D69" s="22" t="s">
        <v>39</v>
      </c>
      <c r="E69" s="22" t="s">
        <v>278</v>
      </c>
      <c r="F69" s="21">
        <v>40</v>
      </c>
      <c r="G69" s="21">
        <v>0</v>
      </c>
      <c r="H69" s="22">
        <v>-40</v>
      </c>
      <c r="I69" s="21">
        <v>30</v>
      </c>
      <c r="J69" s="22">
        <f t="shared" si="15"/>
        <v>-1200</v>
      </c>
      <c r="K69" s="9"/>
      <c r="V69" s="6">
        <f t="shared" si="12"/>
        <v>0</v>
      </c>
      <c r="W69" s="6">
        <f t="shared" si="13"/>
        <v>1</v>
      </c>
    </row>
    <row r="70" spans="1:23" s="6" customFormat="1">
      <c r="A70" s="8"/>
      <c r="B70" s="20">
        <f t="shared" si="14"/>
        <v>8</v>
      </c>
      <c r="C70" s="77">
        <v>45373</v>
      </c>
      <c r="D70" s="22" t="s">
        <v>39</v>
      </c>
      <c r="E70" s="22" t="s">
        <v>279</v>
      </c>
      <c r="F70" s="21">
        <v>40</v>
      </c>
      <c r="G70" s="21">
        <v>434</v>
      </c>
      <c r="H70" s="22">
        <v>394</v>
      </c>
      <c r="I70" s="21">
        <v>20</v>
      </c>
      <c r="J70" s="22">
        <f t="shared" si="15"/>
        <v>7880</v>
      </c>
      <c r="K70" s="9"/>
      <c r="V70" s="6">
        <f t="shared" si="12"/>
        <v>1</v>
      </c>
      <c r="W70" s="6">
        <f t="shared" si="13"/>
        <v>0</v>
      </c>
    </row>
    <row r="71" spans="1:23" s="6" customFormat="1">
      <c r="A71" s="8"/>
      <c r="B71" s="20">
        <f t="shared" si="14"/>
        <v>9</v>
      </c>
      <c r="C71" s="77">
        <v>45379</v>
      </c>
      <c r="D71" s="22" t="s">
        <v>39</v>
      </c>
      <c r="E71" s="22" t="s">
        <v>266</v>
      </c>
      <c r="F71" s="21">
        <v>35</v>
      </c>
      <c r="G71" s="20">
        <v>133</v>
      </c>
      <c r="H71" s="22">
        <v>98</v>
      </c>
      <c r="I71" s="21">
        <v>20</v>
      </c>
      <c r="J71" s="22">
        <f t="shared" si="15"/>
        <v>1960</v>
      </c>
      <c r="K71" s="9"/>
      <c r="V71" s="6">
        <f t="shared" si="12"/>
        <v>1</v>
      </c>
      <c r="W71" s="6">
        <f t="shared" si="13"/>
        <v>0</v>
      </c>
    </row>
    <row r="72" spans="1:23" s="6" customFormat="1">
      <c r="A72" s="8"/>
      <c r="B72" s="20">
        <v>10</v>
      </c>
      <c r="C72" s="77"/>
      <c r="D72" s="22"/>
      <c r="E72" s="22"/>
      <c r="F72" s="21"/>
      <c r="G72" s="20"/>
      <c r="H72" s="22"/>
      <c r="I72" s="21"/>
      <c r="J72" s="22">
        <f t="shared" si="15"/>
        <v>0</v>
      </c>
      <c r="K72" s="9"/>
      <c r="V72" s="6">
        <f t="shared" si="12"/>
        <v>0</v>
      </c>
      <c r="W72" s="6">
        <f t="shared" si="13"/>
        <v>0</v>
      </c>
    </row>
    <row r="73" spans="1:23" s="6" customFormat="1">
      <c r="A73" s="8"/>
      <c r="B73" s="20">
        <v>11</v>
      </c>
      <c r="C73" s="77"/>
      <c r="D73" s="22"/>
      <c r="E73" s="22"/>
      <c r="F73" s="21"/>
      <c r="G73" s="20"/>
      <c r="H73" s="22"/>
      <c r="I73" s="21"/>
      <c r="J73" s="22">
        <f t="shared" si="15"/>
        <v>0</v>
      </c>
      <c r="K73" s="9"/>
      <c r="V73" s="6">
        <f t="shared" si="12"/>
        <v>0</v>
      </c>
      <c r="W73" s="6">
        <f t="shared" si="13"/>
        <v>0</v>
      </c>
    </row>
    <row r="74" spans="1:23" s="6" customFormat="1">
      <c r="A74" s="8"/>
      <c r="B74" s="20">
        <v>12</v>
      </c>
      <c r="C74" s="77"/>
      <c r="D74" s="22"/>
      <c r="E74" s="22"/>
      <c r="F74" s="21"/>
      <c r="G74" s="20"/>
      <c r="H74" s="22"/>
      <c r="I74" s="21"/>
      <c r="J74" s="22">
        <f t="shared" si="15"/>
        <v>0</v>
      </c>
      <c r="K74" s="9"/>
      <c r="V74" s="6">
        <f t="shared" si="12"/>
        <v>0</v>
      </c>
      <c r="W74" s="6">
        <f t="shared" si="13"/>
        <v>0</v>
      </c>
    </row>
    <row r="75" spans="1:23" s="6" customFormat="1">
      <c r="A75" s="8"/>
      <c r="B75" s="20">
        <v>13</v>
      </c>
      <c r="C75" s="77"/>
      <c r="D75" s="22"/>
      <c r="E75" s="22"/>
      <c r="F75" s="21"/>
      <c r="G75" s="20"/>
      <c r="H75" s="22"/>
      <c r="I75" s="21"/>
      <c r="J75" s="22">
        <f t="shared" si="15"/>
        <v>0</v>
      </c>
      <c r="K75" s="9"/>
      <c r="V75" s="6">
        <f t="shared" si="12"/>
        <v>0</v>
      </c>
      <c r="W75" s="6">
        <f t="shared" si="13"/>
        <v>0</v>
      </c>
    </row>
    <row r="76" spans="1:23" s="6" customFormat="1" ht="24" thickBot="1">
      <c r="A76" s="8"/>
      <c r="B76" s="207" t="s">
        <v>19</v>
      </c>
      <c r="C76" s="208"/>
      <c r="D76" s="208"/>
      <c r="E76" s="208"/>
      <c r="F76" s="208"/>
      <c r="G76" s="208"/>
      <c r="H76" s="209"/>
      <c r="I76" s="28" t="s">
        <v>20</v>
      </c>
      <c r="J76" s="29">
        <f>SUM(J63:J75)</f>
        <v>19440</v>
      </c>
      <c r="K76" s="9"/>
      <c r="V76" s="6">
        <f>SUM(V63:V75)</f>
        <v>8</v>
      </c>
      <c r="W76" s="6">
        <f>SUM(W63:W75)</f>
        <v>1</v>
      </c>
    </row>
    <row r="77" spans="1:23" s="6" customFormat="1" ht="30" customHeight="1" thickBot="1">
      <c r="A77" s="30"/>
      <c r="B77" s="31"/>
      <c r="C77" s="32"/>
      <c r="D77" s="32"/>
      <c r="E77" s="32"/>
      <c r="F77" s="32"/>
      <c r="G77" s="32"/>
      <c r="H77" s="33"/>
      <c r="I77" s="32"/>
      <c r="J77" s="33"/>
      <c r="K77" s="34"/>
    </row>
  </sheetData>
  <mergeCells count="48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B27:J27"/>
    <mergeCell ref="M10:M11"/>
    <mergeCell ref="N10:N11"/>
    <mergeCell ref="O10:O11"/>
    <mergeCell ref="P10:P11"/>
    <mergeCell ref="M12:O14"/>
    <mergeCell ref="P12:R14"/>
    <mergeCell ref="B21:H21"/>
    <mergeCell ref="B25:J25"/>
    <mergeCell ref="B26:J26"/>
    <mergeCell ref="Q10:Q11"/>
    <mergeCell ref="R10:R11"/>
    <mergeCell ref="B60:J60"/>
    <mergeCell ref="B61:J61"/>
    <mergeCell ref="B76:H76"/>
    <mergeCell ref="B38:H38"/>
    <mergeCell ref="B42:J42"/>
    <mergeCell ref="B43:J43"/>
    <mergeCell ref="B44:J44"/>
    <mergeCell ref="B55:H55"/>
    <mergeCell ref="B59:J59"/>
  </mergeCells>
  <hyperlinks>
    <hyperlink ref="B38" r:id="rId1"/>
    <hyperlink ref="B55" r:id="rId2"/>
    <hyperlink ref="B76" r:id="rId3"/>
    <hyperlink ref="M1" location="'MASTER '!A1" display="Back"/>
    <hyperlink ref="M6:M7" location="'SEP 2023'!A30" display="FINNIFTY"/>
    <hyperlink ref="M10:M11" location="'SEP 2023'!A70" display="SENSEX"/>
    <hyperlink ref="M8:M9" location="'SEP 2023'!A50" display="MIDCPNIFTY"/>
    <hyperlink ref="M4:M5" location="'SEP 2023'!A1" display="INDEX OPTION"/>
    <hyperlink ref="B21" r:id="rId4"/>
  </hyperlinks>
  <pageMargins left="0.7" right="0.7" top="0.75" bottom="0.75" header="0.3" footer="0.3"/>
  <drawing r:id="rId5"/>
</worksheet>
</file>

<file path=xl/worksheets/sheet16.xml><?xml version="1.0" encoding="utf-8"?>
<worksheet xmlns="http://schemas.openxmlformats.org/spreadsheetml/2006/main" xmlns:r="http://schemas.openxmlformats.org/officeDocument/2006/relationships">
  <dimension ref="B1:U30"/>
  <sheetViews>
    <sheetView zoomScale="90" zoomScaleNormal="90" workbookViewId="0"/>
  </sheetViews>
  <sheetFormatPr defaultRowHeight="15"/>
  <cols>
    <col min="1" max="1" width="16.5703125" style="6" customWidth="1"/>
    <col min="2" max="2" width="8.85546875" style="54" customWidth="1"/>
    <col min="3" max="3" width="14.28515625" style="54" customWidth="1"/>
    <col min="4" max="4" width="1.42578125" style="54" customWidth="1"/>
    <col min="5" max="5" width="8.85546875" style="6" customWidth="1"/>
    <col min="6" max="6" width="14.28515625" style="6" customWidth="1"/>
    <col min="7" max="7" width="1.42578125" style="6" customWidth="1"/>
    <col min="8" max="8" width="8.85546875" style="6" customWidth="1"/>
    <col min="9" max="9" width="14.28515625" style="6" customWidth="1"/>
    <col min="10" max="10" width="1.42578125" style="6" customWidth="1"/>
    <col min="11" max="11" width="8.85546875" style="6" customWidth="1"/>
    <col min="12" max="12" width="14.28515625" style="6" customWidth="1"/>
    <col min="13" max="13" width="1.42578125" style="6" customWidth="1"/>
    <col min="14" max="14" width="8.85546875" style="6" customWidth="1"/>
    <col min="15" max="15" width="14.28515625" style="6" customWidth="1"/>
    <col min="16" max="16" width="1.42578125" style="6" customWidth="1"/>
    <col min="17" max="17" width="8.85546875" style="6" customWidth="1"/>
    <col min="18" max="18" width="14.28515625" style="6" customWidth="1"/>
    <col min="19" max="19" width="1.42578125" style="6" customWidth="1"/>
    <col min="20" max="20" width="8.85546875" style="6" customWidth="1"/>
    <col min="21" max="21" width="14.28515625" style="6" customWidth="1"/>
    <col min="22" max="16384" width="9.140625" style="6"/>
  </cols>
  <sheetData>
    <row r="1" spans="2:21" ht="15.75" thickBot="1"/>
    <row r="2" spans="2:21" ht="14.25" customHeight="1">
      <c r="B2" s="213"/>
      <c r="C2" s="214"/>
      <c r="D2" s="214"/>
      <c r="E2" s="214"/>
      <c r="F2" s="215"/>
      <c r="G2" s="222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4"/>
    </row>
    <row r="3" spans="2:21" ht="14.25" customHeight="1">
      <c r="B3" s="216"/>
      <c r="C3" s="217"/>
      <c r="D3" s="217"/>
      <c r="E3" s="217"/>
      <c r="F3" s="218"/>
      <c r="G3" s="225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7"/>
    </row>
    <row r="4" spans="2:21" ht="14.25" customHeight="1">
      <c r="B4" s="216"/>
      <c r="C4" s="217"/>
      <c r="D4" s="217"/>
      <c r="E4" s="217"/>
      <c r="F4" s="218"/>
      <c r="G4" s="225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7"/>
    </row>
    <row r="5" spans="2:21" ht="14.25" customHeight="1">
      <c r="B5" s="216"/>
      <c r="C5" s="217"/>
      <c r="D5" s="217"/>
      <c r="E5" s="217"/>
      <c r="F5" s="218"/>
      <c r="G5" s="225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7"/>
    </row>
    <row r="6" spans="2:21" ht="14.25" customHeight="1">
      <c r="B6" s="216"/>
      <c r="C6" s="217"/>
      <c r="D6" s="217"/>
      <c r="E6" s="217"/>
      <c r="F6" s="218"/>
      <c r="G6" s="225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7"/>
    </row>
    <row r="7" spans="2:21" ht="14.25" customHeight="1">
      <c r="B7" s="216"/>
      <c r="C7" s="217"/>
      <c r="D7" s="217"/>
      <c r="E7" s="217"/>
      <c r="F7" s="218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7"/>
    </row>
    <row r="8" spans="2:21" ht="14.25" customHeight="1">
      <c r="B8" s="216"/>
      <c r="C8" s="217"/>
      <c r="D8" s="217"/>
      <c r="E8" s="217"/>
      <c r="F8" s="218"/>
      <c r="G8" s="225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7"/>
    </row>
    <row r="9" spans="2:21" ht="14.25" customHeight="1">
      <c r="B9" s="216"/>
      <c r="C9" s="217"/>
      <c r="D9" s="217"/>
      <c r="E9" s="217"/>
      <c r="F9" s="218"/>
      <c r="G9" s="225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7"/>
    </row>
    <row r="10" spans="2:21" ht="14.25" customHeight="1">
      <c r="B10" s="216"/>
      <c r="C10" s="217"/>
      <c r="D10" s="217"/>
      <c r="E10" s="217"/>
      <c r="F10" s="218"/>
      <c r="G10" s="225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7"/>
    </row>
    <row r="11" spans="2:21" ht="14.25" customHeight="1" thickBot="1">
      <c r="B11" s="219"/>
      <c r="C11" s="220"/>
      <c r="D11" s="220"/>
      <c r="E11" s="220"/>
      <c r="F11" s="221"/>
      <c r="G11" s="228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30"/>
    </row>
    <row r="12" spans="2:21" ht="15.75" thickBot="1"/>
    <row r="13" spans="2:21" ht="15" customHeight="1">
      <c r="B13" s="231" t="s">
        <v>29</v>
      </c>
      <c r="C13" s="232"/>
      <c r="D13" s="55"/>
      <c r="E13" s="235" t="s">
        <v>30</v>
      </c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2" t="s">
        <v>29</v>
      </c>
      <c r="U13" s="237"/>
    </row>
    <row r="14" spans="2:21" ht="15.75" customHeight="1" thickBot="1">
      <c r="B14" s="233"/>
      <c r="C14" s="234"/>
      <c r="D14" s="5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8"/>
      <c r="U14" s="239"/>
    </row>
    <row r="15" spans="2:21" ht="15.75" thickBot="1"/>
    <row r="16" spans="2:21" ht="15.75" thickBot="1">
      <c r="B16" s="57" t="s">
        <v>31</v>
      </c>
      <c r="C16" s="58" t="s">
        <v>32</v>
      </c>
      <c r="E16" s="57" t="s">
        <v>31</v>
      </c>
      <c r="F16" s="58" t="s">
        <v>32</v>
      </c>
      <c r="G16" s="54"/>
      <c r="H16" s="57" t="s">
        <v>31</v>
      </c>
      <c r="I16" s="58" t="s">
        <v>32</v>
      </c>
      <c r="K16" s="57" t="s">
        <v>31</v>
      </c>
      <c r="L16" s="58" t="s">
        <v>32</v>
      </c>
      <c r="N16" s="57" t="s">
        <v>31</v>
      </c>
      <c r="O16" s="58" t="s">
        <v>32</v>
      </c>
      <c r="Q16" s="57" t="s">
        <v>31</v>
      </c>
      <c r="R16" s="58" t="s">
        <v>32</v>
      </c>
      <c r="T16" s="57" t="s">
        <v>31</v>
      </c>
      <c r="U16" s="58" t="s">
        <v>32</v>
      </c>
    </row>
    <row r="17" spans="2:21">
      <c r="B17" s="98">
        <v>2023</v>
      </c>
      <c r="C17" s="99" t="s">
        <v>126</v>
      </c>
      <c r="E17" s="60"/>
      <c r="F17" s="61"/>
      <c r="G17" s="54"/>
      <c r="H17" s="59"/>
      <c r="I17" s="62"/>
      <c r="K17" s="60"/>
      <c r="L17" s="61"/>
      <c r="N17" s="59"/>
      <c r="O17" s="62"/>
      <c r="Q17" s="60"/>
      <c r="R17" s="61"/>
      <c r="T17" s="63"/>
      <c r="U17" s="64"/>
    </row>
    <row r="18" spans="2:21">
      <c r="B18" s="98">
        <v>2023</v>
      </c>
      <c r="C18" s="99" t="s">
        <v>127</v>
      </c>
      <c r="E18" s="66"/>
      <c r="F18" s="67"/>
      <c r="G18" s="54"/>
      <c r="H18" s="65"/>
      <c r="I18" s="68"/>
      <c r="K18" s="66"/>
      <c r="L18" s="67"/>
      <c r="N18" s="65"/>
      <c r="O18" s="68"/>
      <c r="Q18" s="66"/>
      <c r="R18" s="67"/>
      <c r="T18" s="69"/>
      <c r="U18" s="70"/>
    </row>
    <row r="19" spans="2:21">
      <c r="B19" s="98">
        <v>2023</v>
      </c>
      <c r="C19" s="99" t="s">
        <v>128</v>
      </c>
      <c r="E19" s="66"/>
      <c r="F19" s="67"/>
      <c r="G19" s="54"/>
      <c r="H19" s="65"/>
      <c r="I19" s="68"/>
      <c r="K19" s="66"/>
      <c r="L19" s="67"/>
      <c r="N19" s="65"/>
      <c r="O19" s="68"/>
      <c r="Q19" s="66"/>
      <c r="R19" s="67"/>
      <c r="T19" s="69"/>
      <c r="U19" s="70"/>
    </row>
    <row r="20" spans="2:21">
      <c r="B20" s="98">
        <v>2023</v>
      </c>
      <c r="C20" s="99" t="s">
        <v>129</v>
      </c>
      <c r="E20" s="66"/>
      <c r="F20" s="67"/>
      <c r="G20" s="54"/>
      <c r="H20" s="65"/>
      <c r="I20" s="68"/>
      <c r="K20" s="66"/>
      <c r="L20" s="67"/>
      <c r="N20" s="65"/>
      <c r="O20" s="68"/>
      <c r="Q20" s="66"/>
      <c r="R20" s="67"/>
      <c r="T20" s="69"/>
      <c r="U20" s="70"/>
    </row>
    <row r="21" spans="2:21">
      <c r="B21" s="98">
        <v>2023</v>
      </c>
      <c r="C21" s="99" t="s">
        <v>130</v>
      </c>
      <c r="E21" s="66"/>
      <c r="F21" s="67"/>
      <c r="G21" s="54"/>
      <c r="H21" s="65"/>
      <c r="I21" s="68"/>
      <c r="K21" s="66"/>
      <c r="L21" s="67"/>
      <c r="N21" s="65"/>
      <c r="O21" s="68"/>
      <c r="Q21" s="66"/>
      <c r="R21" s="67"/>
      <c r="T21" s="69"/>
      <c r="U21" s="70"/>
    </row>
    <row r="22" spans="2:21">
      <c r="B22" s="98">
        <v>2023</v>
      </c>
      <c r="C22" s="99" t="s">
        <v>131</v>
      </c>
      <c r="E22" s="66"/>
      <c r="F22" s="67"/>
      <c r="G22" s="54"/>
      <c r="H22" s="65"/>
      <c r="I22" s="68"/>
      <c r="K22" s="66"/>
      <c r="L22" s="67"/>
      <c r="N22" s="65"/>
      <c r="O22" s="68"/>
      <c r="Q22" s="66"/>
      <c r="R22" s="67"/>
      <c r="T22" s="69"/>
      <c r="U22" s="70"/>
    </row>
    <row r="23" spans="2:21">
      <c r="B23" s="98">
        <v>2023</v>
      </c>
      <c r="C23" s="99" t="s">
        <v>132</v>
      </c>
      <c r="E23" s="66"/>
      <c r="F23" s="67"/>
      <c r="G23" s="54"/>
      <c r="H23" s="65"/>
      <c r="I23" s="68"/>
      <c r="K23" s="66"/>
      <c r="L23" s="67"/>
      <c r="N23" s="65"/>
      <c r="O23" s="68"/>
      <c r="Q23" s="66"/>
      <c r="R23" s="67"/>
      <c r="T23" s="69"/>
      <c r="U23" s="70"/>
    </row>
    <row r="24" spans="2:21">
      <c r="B24" s="98">
        <v>2023</v>
      </c>
      <c r="C24" s="99" t="s">
        <v>133</v>
      </c>
      <c r="E24" s="66"/>
      <c r="F24" s="67"/>
      <c r="G24" s="54"/>
      <c r="H24" s="65"/>
      <c r="I24" s="68"/>
      <c r="K24" s="66"/>
      <c r="L24" s="67"/>
      <c r="N24" s="65"/>
      <c r="O24" s="68"/>
      <c r="Q24" s="66"/>
      <c r="R24" s="67"/>
      <c r="T24" s="69"/>
      <c r="U24" s="70"/>
    </row>
    <row r="25" spans="2:21">
      <c r="B25" s="65">
        <v>2023</v>
      </c>
      <c r="C25" s="68" t="s">
        <v>33</v>
      </c>
      <c r="E25" s="66"/>
      <c r="F25" s="67"/>
      <c r="G25" s="54"/>
      <c r="H25" s="65"/>
      <c r="I25" s="68"/>
      <c r="K25" s="66"/>
      <c r="L25" s="67"/>
      <c r="N25" s="65"/>
      <c r="O25" s="68"/>
      <c r="Q25" s="66"/>
      <c r="R25" s="67"/>
      <c r="T25" s="69"/>
      <c r="U25" s="70"/>
    </row>
    <row r="26" spans="2:21">
      <c r="B26" s="65">
        <v>2023</v>
      </c>
      <c r="C26" s="68" t="s">
        <v>34</v>
      </c>
      <c r="E26" s="66"/>
      <c r="F26" s="67"/>
      <c r="G26" s="54"/>
      <c r="H26" s="65"/>
      <c r="I26" s="68"/>
      <c r="K26" s="66"/>
      <c r="L26" s="67"/>
      <c r="N26" s="65"/>
      <c r="O26" s="68"/>
      <c r="Q26" s="66"/>
      <c r="R26" s="67"/>
      <c r="T26" s="69"/>
      <c r="U26" s="70"/>
    </row>
    <row r="27" spans="2:21">
      <c r="B27" s="65">
        <v>2023</v>
      </c>
      <c r="C27" s="68" t="s">
        <v>35</v>
      </c>
      <c r="E27" s="66"/>
      <c r="F27" s="67"/>
      <c r="G27" s="54"/>
      <c r="H27" s="65"/>
      <c r="I27" s="68"/>
      <c r="K27" s="66"/>
      <c r="L27" s="67"/>
      <c r="N27" s="65"/>
      <c r="O27" s="68"/>
      <c r="Q27" s="66"/>
      <c r="R27" s="67"/>
      <c r="T27" s="69"/>
      <c r="U27" s="70"/>
    </row>
    <row r="28" spans="2:21" ht="15.75" thickBot="1">
      <c r="B28" s="65">
        <v>2023</v>
      </c>
      <c r="C28" s="72" t="s">
        <v>36</v>
      </c>
      <c r="E28" s="73"/>
      <c r="F28" s="74"/>
      <c r="G28" s="54"/>
      <c r="H28" s="71"/>
      <c r="I28" s="72"/>
      <c r="K28" s="73"/>
      <c r="L28" s="74"/>
      <c r="N28" s="71"/>
      <c r="O28" s="72"/>
      <c r="Q28" s="73"/>
      <c r="R28" s="74"/>
      <c r="T28" s="75"/>
      <c r="U28" s="70"/>
    </row>
    <row r="29" spans="2:21">
      <c r="G29" s="54"/>
    </row>
    <row r="30" spans="2:21">
      <c r="G30" s="54"/>
    </row>
  </sheetData>
  <mergeCells count="5">
    <mergeCell ref="B2:F11"/>
    <mergeCell ref="G2:U11"/>
    <mergeCell ref="B13:C14"/>
    <mergeCell ref="E13:S14"/>
    <mergeCell ref="T13:U14"/>
  </mergeCells>
  <hyperlinks>
    <hyperlink ref="C25" location="'SEP 2023'!A1" display="September"/>
    <hyperlink ref="C26" location="'OCT 2023'!A1" display="October"/>
    <hyperlink ref="C27" location="'NOV 2013'!A1" display="November"/>
    <hyperlink ref="C28" location="'DEC 2013'!A1" display="December"/>
    <hyperlink ref="C17" location="'JAN 2023'!A1" display="JANUARY"/>
    <hyperlink ref="C18" location="'FEB 2023'!A1" display="FEBRUARY"/>
    <hyperlink ref="C19" location="'MAR 2023'!A1" display="MARCH"/>
    <hyperlink ref="C20" location="'APR 2023'!A1" display="APRIL"/>
    <hyperlink ref="C21" location="'MAY 2023'!A1" display="MAY"/>
    <hyperlink ref="C22" location="'JUNE 2023'!A1" display="JUNE"/>
    <hyperlink ref="C23" location="'JULY 2023'!A1" display="JULY"/>
    <hyperlink ref="C24" location="'AUG 2023'!A1" display="AUGUST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"/>
  <sheetViews>
    <sheetView workbookViewId="0">
      <selection activeCell="M1" sqref="M1"/>
    </sheetView>
  </sheetViews>
  <sheetFormatPr defaultRowHeight="15"/>
  <cols>
    <col min="1" max="1" width="7" style="16" customWidth="1"/>
    <col min="2" max="2" width="3.5703125" style="35" bestFit="1" customWidth="1"/>
    <col min="3" max="3" width="11.5703125" style="97" customWidth="1"/>
    <col min="4" max="4" width="9.28515625" style="16" customWidth="1"/>
    <col min="5" max="5" width="21.5703125" style="16" customWidth="1"/>
    <col min="6" max="6" width="10" style="16" customWidth="1"/>
    <col min="7" max="7" width="11.42578125" style="16" customWidth="1"/>
    <col min="8" max="8" width="11.42578125" style="36" customWidth="1"/>
    <col min="9" max="9" width="9.5703125" style="16" customWidth="1"/>
    <col min="10" max="10" width="10" style="36" customWidth="1"/>
    <col min="11" max="11" width="7" style="16" customWidth="1"/>
    <col min="12" max="12" width="5" style="16" customWidth="1"/>
    <col min="13" max="13" width="15.28515625" style="16" bestFit="1" customWidth="1"/>
    <col min="14" max="14" width="10" style="16" customWidth="1"/>
    <col min="15" max="17" width="9.140625" style="16"/>
    <col min="18" max="18" width="10.7109375" style="16" bestFit="1" customWidth="1"/>
    <col min="19" max="19" width="9.140625" style="16" customWidth="1"/>
    <col min="20" max="21" width="9.140625" style="16"/>
    <col min="22" max="23" width="9.140625" style="16" hidden="1" customWidth="1"/>
    <col min="24" max="16384" width="9.140625" style="16"/>
  </cols>
  <sheetData>
    <row r="1" spans="1:23" ht="27" thickBot="1">
      <c r="A1" s="1"/>
      <c r="B1" s="2"/>
      <c r="C1" s="86"/>
      <c r="D1" s="3"/>
      <c r="E1" s="3"/>
      <c r="F1" s="3"/>
      <c r="G1" s="3"/>
      <c r="H1" s="4"/>
      <c r="I1" s="3"/>
      <c r="J1" s="4"/>
      <c r="K1" s="5"/>
      <c r="M1" s="7" t="s">
        <v>0</v>
      </c>
    </row>
    <row r="2" spans="1:23" ht="27" thickBot="1">
      <c r="A2" s="8" t="s">
        <v>1</v>
      </c>
      <c r="B2" s="151" t="s">
        <v>2</v>
      </c>
      <c r="C2" s="152"/>
      <c r="D2" s="152"/>
      <c r="E2" s="152"/>
      <c r="F2" s="152"/>
      <c r="G2" s="152"/>
      <c r="H2" s="152"/>
      <c r="I2" s="152"/>
      <c r="J2" s="153"/>
      <c r="K2" s="9"/>
      <c r="M2" s="154" t="s">
        <v>3</v>
      </c>
      <c r="N2" s="156" t="s">
        <v>4</v>
      </c>
      <c r="O2" s="156" t="s">
        <v>5</v>
      </c>
      <c r="P2" s="156" t="s">
        <v>6</v>
      </c>
      <c r="Q2" s="156" t="s">
        <v>7</v>
      </c>
      <c r="R2" s="134" t="s">
        <v>8</v>
      </c>
    </row>
    <row r="3" spans="1:23" ht="16.5" thickBot="1">
      <c r="A3" s="8"/>
      <c r="B3" s="136">
        <v>44958</v>
      </c>
      <c r="C3" s="137"/>
      <c r="D3" s="137"/>
      <c r="E3" s="137"/>
      <c r="F3" s="137"/>
      <c r="G3" s="137"/>
      <c r="H3" s="137"/>
      <c r="I3" s="137"/>
      <c r="J3" s="138"/>
      <c r="K3" s="9"/>
      <c r="M3" s="155"/>
      <c r="N3" s="157"/>
      <c r="O3" s="157"/>
      <c r="P3" s="157"/>
      <c r="Q3" s="157"/>
      <c r="R3" s="135"/>
    </row>
    <row r="4" spans="1:23" ht="16.5" thickBot="1">
      <c r="A4" s="8"/>
      <c r="B4" s="139" t="s">
        <v>65</v>
      </c>
      <c r="C4" s="140"/>
      <c r="D4" s="140"/>
      <c r="E4" s="140"/>
      <c r="F4" s="140"/>
      <c r="G4" s="140"/>
      <c r="H4" s="140"/>
      <c r="I4" s="140"/>
      <c r="J4" s="141"/>
      <c r="K4" s="9"/>
      <c r="M4" s="142" t="s">
        <v>66</v>
      </c>
      <c r="N4" s="144">
        <f>COUNT(C6:C9)</f>
        <v>4</v>
      </c>
      <c r="O4" s="146">
        <f>V10</f>
        <v>2</v>
      </c>
      <c r="P4" s="146">
        <f>W10</f>
        <v>2</v>
      </c>
      <c r="Q4" s="148">
        <f>N4-O4-P4</f>
        <v>0</v>
      </c>
      <c r="R4" s="132">
        <f>O4/N4</f>
        <v>0.5</v>
      </c>
    </row>
    <row r="5" spans="1:23" ht="15.75" thickBot="1">
      <c r="A5" s="8"/>
      <c r="B5" s="44" t="s">
        <v>9</v>
      </c>
      <c r="C5" s="87" t="s">
        <v>10</v>
      </c>
      <c r="D5" s="46" t="s">
        <v>11</v>
      </c>
      <c r="E5" s="46" t="s">
        <v>12</v>
      </c>
      <c r="F5" s="47" t="s">
        <v>67</v>
      </c>
      <c r="G5" s="47" t="s">
        <v>68</v>
      </c>
      <c r="H5" s="48" t="s">
        <v>69</v>
      </c>
      <c r="I5" s="47" t="s">
        <v>70</v>
      </c>
      <c r="J5" s="49" t="s">
        <v>16</v>
      </c>
      <c r="K5" s="9"/>
      <c r="M5" s="143"/>
      <c r="N5" s="145"/>
      <c r="O5" s="147"/>
      <c r="P5" s="147"/>
      <c r="Q5" s="149"/>
      <c r="R5" s="150"/>
      <c r="V5" s="16" t="s">
        <v>5</v>
      </c>
      <c r="W5" s="16" t="s">
        <v>6</v>
      </c>
    </row>
    <row r="6" spans="1:23">
      <c r="A6" s="8"/>
      <c r="B6" s="17">
        <v>1</v>
      </c>
      <c r="C6" s="76">
        <v>44964</v>
      </c>
      <c r="D6" s="18" t="s">
        <v>37</v>
      </c>
      <c r="E6" s="18" t="s">
        <v>118</v>
      </c>
      <c r="F6" s="19">
        <v>25</v>
      </c>
      <c r="G6" s="19">
        <v>100</v>
      </c>
      <c r="H6" s="19">
        <v>75</v>
      </c>
      <c r="I6" s="52">
        <v>80</v>
      </c>
      <c r="J6" s="41">
        <f>H6*I6</f>
        <v>6000</v>
      </c>
      <c r="K6" s="9"/>
      <c r="M6" s="126" t="s">
        <v>72</v>
      </c>
      <c r="N6" s="128">
        <f>SUM(N4:N5)</f>
        <v>4</v>
      </c>
      <c r="O6" s="128">
        <f>SUM(O4:O5)</f>
        <v>2</v>
      </c>
      <c r="P6" s="128">
        <f>SUM(P4:P5)</f>
        <v>2</v>
      </c>
      <c r="Q6" s="130">
        <f>SUM(Q4:Q5)</f>
        <v>0</v>
      </c>
      <c r="R6" s="132">
        <f t="shared" ref="R6" si="0">O6/N6</f>
        <v>0.5</v>
      </c>
      <c r="V6" s="16">
        <f>IF($J6&gt;0,1,0)</f>
        <v>1</v>
      </c>
      <c r="W6" s="16">
        <f>IF($J6&lt;0,1,0)</f>
        <v>0</v>
      </c>
    </row>
    <row r="7" spans="1:23" ht="15.75" thickBot="1">
      <c r="A7" s="8"/>
      <c r="B7" s="23">
        <v>2</v>
      </c>
      <c r="C7" s="77">
        <v>44971</v>
      </c>
      <c r="D7" s="22" t="s">
        <v>39</v>
      </c>
      <c r="E7" s="22" t="s">
        <v>119</v>
      </c>
      <c r="F7" s="20">
        <v>30</v>
      </c>
      <c r="G7" s="20">
        <v>0</v>
      </c>
      <c r="H7" s="20">
        <v>-30</v>
      </c>
      <c r="I7" s="21">
        <v>80</v>
      </c>
      <c r="J7" s="42">
        <f t="shared" ref="J7:J9" si="1">H7*I7</f>
        <v>-2400</v>
      </c>
      <c r="K7" s="9"/>
      <c r="M7" s="127"/>
      <c r="N7" s="129"/>
      <c r="O7" s="129"/>
      <c r="P7" s="129"/>
      <c r="Q7" s="131"/>
      <c r="R7" s="133"/>
      <c r="V7" s="16">
        <f t="shared" ref="V7:V9" si="2">IF($J7&gt;0,1,0)</f>
        <v>0</v>
      </c>
      <c r="W7" s="16">
        <f t="shared" ref="W7:W9" si="3">IF($J7&lt;0,1,0)</f>
        <v>1</v>
      </c>
    </row>
    <row r="8" spans="1:23">
      <c r="A8" s="8"/>
      <c r="B8" s="23">
        <v>3</v>
      </c>
      <c r="C8" s="77">
        <v>44978</v>
      </c>
      <c r="D8" s="22" t="s">
        <v>39</v>
      </c>
      <c r="E8" s="22" t="s">
        <v>120</v>
      </c>
      <c r="F8" s="20">
        <v>10</v>
      </c>
      <c r="G8" s="20">
        <v>30</v>
      </c>
      <c r="H8" s="20">
        <v>20</v>
      </c>
      <c r="I8" s="21">
        <v>80</v>
      </c>
      <c r="J8" s="42">
        <f t="shared" si="1"/>
        <v>1600</v>
      </c>
      <c r="K8" s="9"/>
      <c r="M8" s="105" t="s">
        <v>18</v>
      </c>
      <c r="N8" s="106"/>
      <c r="O8" s="107"/>
      <c r="P8" s="114">
        <f>R6</f>
        <v>0.5</v>
      </c>
      <c r="Q8" s="115"/>
      <c r="R8" s="116"/>
      <c r="V8" s="16">
        <f t="shared" si="2"/>
        <v>1</v>
      </c>
      <c r="W8" s="16">
        <f t="shared" si="3"/>
        <v>0</v>
      </c>
    </row>
    <row r="9" spans="1:23" ht="15.75" thickBot="1">
      <c r="A9" s="8"/>
      <c r="B9" s="23">
        <v>4</v>
      </c>
      <c r="C9" s="77">
        <v>44985</v>
      </c>
      <c r="D9" s="22" t="s">
        <v>39</v>
      </c>
      <c r="E9" s="22" t="s">
        <v>121</v>
      </c>
      <c r="F9" s="20">
        <v>10</v>
      </c>
      <c r="G9" s="20">
        <v>0</v>
      </c>
      <c r="H9" s="20">
        <v>-10</v>
      </c>
      <c r="I9" s="21">
        <v>80</v>
      </c>
      <c r="J9" s="42">
        <f t="shared" si="1"/>
        <v>-800</v>
      </c>
      <c r="K9" s="9"/>
      <c r="M9" s="108"/>
      <c r="N9" s="109"/>
      <c r="O9" s="110"/>
      <c r="P9" s="117"/>
      <c r="Q9" s="118"/>
      <c r="R9" s="119"/>
      <c r="V9" s="16">
        <f t="shared" si="2"/>
        <v>0</v>
      </c>
      <c r="W9" s="16">
        <f t="shared" si="3"/>
        <v>1</v>
      </c>
    </row>
    <row r="10" spans="1:23" ht="24" thickBot="1">
      <c r="A10" s="8"/>
      <c r="B10" s="123" t="s">
        <v>19</v>
      </c>
      <c r="C10" s="124"/>
      <c r="D10" s="124"/>
      <c r="E10" s="124"/>
      <c r="F10" s="124"/>
      <c r="G10" s="124"/>
      <c r="H10" s="125"/>
      <c r="I10" s="88" t="s">
        <v>20</v>
      </c>
      <c r="J10" s="89">
        <f>SUM(J6:J9)</f>
        <v>4400</v>
      </c>
      <c r="K10" s="9"/>
      <c r="V10" s="16">
        <f>SUM(V6:V9)</f>
        <v>2</v>
      </c>
      <c r="W10" s="16">
        <f>SUM(W6:W9)</f>
        <v>2</v>
      </c>
    </row>
    <row r="11" spans="1:23" ht="30" customHeight="1" thickBot="1">
      <c r="A11" s="30"/>
      <c r="B11" s="31"/>
      <c r="C11" s="90"/>
      <c r="D11" s="32"/>
      <c r="E11" s="32"/>
      <c r="F11" s="32"/>
      <c r="G11" s="32"/>
      <c r="H11" s="33"/>
      <c r="I11" s="32"/>
      <c r="J11" s="33"/>
      <c r="K11" s="34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9"/>
    <mergeCell ref="P8:R9"/>
    <mergeCell ref="B10:H10"/>
    <mergeCell ref="M6:M7"/>
    <mergeCell ref="N6:N7"/>
    <mergeCell ref="O6:O7"/>
    <mergeCell ref="P6:P7"/>
    <mergeCell ref="Q6:Q7"/>
    <mergeCell ref="R6:R7"/>
  </mergeCells>
  <hyperlinks>
    <hyperlink ref="B10" r:id="rId1"/>
    <hyperlink ref="M1" location="'MASTER '!A1" display="Back"/>
  </hyperlinks>
  <pageMargins left="0" right="0" top="0" bottom="0" header="0" footer="0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"/>
  <sheetViews>
    <sheetView workbookViewId="0">
      <selection activeCell="M1" sqref="M1"/>
    </sheetView>
  </sheetViews>
  <sheetFormatPr defaultRowHeight="15"/>
  <cols>
    <col min="5" max="5" width="22.85546875" customWidth="1"/>
    <col min="9" max="9" width="12.7109375" customWidth="1"/>
    <col min="10" max="10" width="11.140625" customWidth="1"/>
    <col min="11" max="11" width="9.5703125" customWidth="1"/>
    <col min="12" max="12" width="7.42578125" customWidth="1"/>
    <col min="13" max="13" width="11" customWidth="1"/>
    <col min="18" max="18" width="14" customWidth="1"/>
  </cols>
  <sheetData>
    <row r="1" spans="1:23" s="16" customFormat="1" ht="27" thickBot="1">
      <c r="A1" s="1"/>
      <c r="B1" s="2"/>
      <c r="C1" s="86"/>
      <c r="D1" s="3"/>
      <c r="E1" s="3"/>
      <c r="F1" s="3"/>
      <c r="G1" s="3"/>
      <c r="H1" s="4"/>
      <c r="I1" s="3"/>
      <c r="J1" s="4"/>
      <c r="K1" s="5"/>
      <c r="M1" s="7" t="s">
        <v>0</v>
      </c>
    </row>
    <row r="2" spans="1:23" s="16" customFormat="1" ht="27" thickBot="1">
      <c r="A2" s="8" t="s">
        <v>1</v>
      </c>
      <c r="B2" s="151" t="s">
        <v>2</v>
      </c>
      <c r="C2" s="152"/>
      <c r="D2" s="152"/>
      <c r="E2" s="152"/>
      <c r="F2" s="152"/>
      <c r="G2" s="152"/>
      <c r="H2" s="152"/>
      <c r="I2" s="152"/>
      <c r="J2" s="153"/>
      <c r="K2" s="9"/>
      <c r="M2" s="154" t="s">
        <v>3</v>
      </c>
      <c r="N2" s="156" t="s">
        <v>4</v>
      </c>
      <c r="O2" s="156" t="s">
        <v>5</v>
      </c>
      <c r="P2" s="156" t="s">
        <v>6</v>
      </c>
      <c r="Q2" s="156" t="s">
        <v>7</v>
      </c>
      <c r="R2" s="134" t="s">
        <v>8</v>
      </c>
    </row>
    <row r="3" spans="1:23" s="16" customFormat="1" ht="16.5" thickBot="1">
      <c r="A3" s="8"/>
      <c r="B3" s="158">
        <v>45008</v>
      </c>
      <c r="C3" s="137"/>
      <c r="D3" s="137"/>
      <c r="E3" s="137"/>
      <c r="F3" s="137"/>
      <c r="G3" s="137"/>
      <c r="H3" s="137"/>
      <c r="I3" s="137"/>
      <c r="J3" s="138"/>
      <c r="K3" s="9"/>
      <c r="M3" s="155"/>
      <c r="N3" s="157"/>
      <c r="O3" s="157"/>
      <c r="P3" s="157"/>
      <c r="Q3" s="157"/>
      <c r="R3" s="135"/>
    </row>
    <row r="4" spans="1:23" s="16" customFormat="1" ht="16.5" thickBot="1">
      <c r="A4" s="8"/>
      <c r="B4" s="139" t="s">
        <v>65</v>
      </c>
      <c r="C4" s="140"/>
      <c r="D4" s="140"/>
      <c r="E4" s="140"/>
      <c r="F4" s="140"/>
      <c r="G4" s="140"/>
      <c r="H4" s="140"/>
      <c r="I4" s="140"/>
      <c r="J4" s="141"/>
      <c r="K4" s="9"/>
      <c r="M4" s="142" t="s">
        <v>66</v>
      </c>
      <c r="N4" s="144">
        <f>COUNT(C6:C9)</f>
        <v>4</v>
      </c>
      <c r="O4" s="146">
        <f>V10</f>
        <v>4</v>
      </c>
      <c r="P4" s="146">
        <f>W10</f>
        <v>0</v>
      </c>
      <c r="Q4" s="148">
        <f>N4-O4-P4</f>
        <v>0</v>
      </c>
      <c r="R4" s="132">
        <f>O4/N4</f>
        <v>1</v>
      </c>
    </row>
    <row r="5" spans="1:23" s="16" customFormat="1" ht="15.75" thickBot="1">
      <c r="A5" s="8"/>
      <c r="B5" s="44" t="s">
        <v>9</v>
      </c>
      <c r="C5" s="87" t="s">
        <v>10</v>
      </c>
      <c r="D5" s="46" t="s">
        <v>11</v>
      </c>
      <c r="E5" s="46" t="s">
        <v>12</v>
      </c>
      <c r="F5" s="47" t="s">
        <v>67</v>
      </c>
      <c r="G5" s="47" t="s">
        <v>68</v>
      </c>
      <c r="H5" s="48" t="s">
        <v>69</v>
      </c>
      <c r="I5" s="47" t="s">
        <v>70</v>
      </c>
      <c r="J5" s="49" t="s">
        <v>16</v>
      </c>
      <c r="K5" s="9"/>
      <c r="M5" s="143"/>
      <c r="N5" s="145"/>
      <c r="O5" s="147"/>
      <c r="P5" s="147"/>
      <c r="Q5" s="149"/>
      <c r="R5" s="150"/>
      <c r="V5" s="16" t="s">
        <v>5</v>
      </c>
      <c r="W5" s="16" t="s">
        <v>6</v>
      </c>
    </row>
    <row r="6" spans="1:23" s="16" customFormat="1">
      <c r="A6" s="8"/>
      <c r="B6" s="17">
        <v>1</v>
      </c>
      <c r="C6" s="76">
        <v>44991</v>
      </c>
      <c r="D6" s="18" t="s">
        <v>37</v>
      </c>
      <c r="E6" s="18" t="s">
        <v>114</v>
      </c>
      <c r="F6" s="19">
        <v>30</v>
      </c>
      <c r="G6" s="19">
        <v>60</v>
      </c>
      <c r="H6" s="19">
        <v>30</v>
      </c>
      <c r="I6" s="52">
        <v>80</v>
      </c>
      <c r="J6" s="41">
        <f>H6*I6</f>
        <v>2400</v>
      </c>
      <c r="K6" s="9"/>
      <c r="M6" s="126" t="s">
        <v>72</v>
      </c>
      <c r="N6" s="128">
        <f>SUM(N4:N5)</f>
        <v>4</v>
      </c>
      <c r="O6" s="128">
        <f>SUM(O4:O5)</f>
        <v>4</v>
      </c>
      <c r="P6" s="128">
        <f>SUM(P4:P5)</f>
        <v>0</v>
      </c>
      <c r="Q6" s="130">
        <f>SUM(Q4:Q5)</f>
        <v>0</v>
      </c>
      <c r="R6" s="132">
        <f t="shared" ref="R6" si="0">O6/N6</f>
        <v>1</v>
      </c>
      <c r="V6" s="16">
        <f>IF($J6&gt;0,1,0)</f>
        <v>1</v>
      </c>
      <c r="W6" s="16">
        <f>IF($J6&lt;0,1,0)</f>
        <v>0</v>
      </c>
    </row>
    <row r="7" spans="1:23" s="16" customFormat="1" ht="15.75" thickBot="1">
      <c r="A7" s="8"/>
      <c r="B7" s="23">
        <v>2</v>
      </c>
      <c r="C7" s="77">
        <v>44999</v>
      </c>
      <c r="D7" s="22" t="s">
        <v>39</v>
      </c>
      <c r="E7" s="22" t="s">
        <v>115</v>
      </c>
      <c r="F7" s="20">
        <v>20</v>
      </c>
      <c r="G7" s="20">
        <v>30</v>
      </c>
      <c r="H7" s="20">
        <v>10</v>
      </c>
      <c r="I7" s="21">
        <v>80</v>
      </c>
      <c r="J7" s="42">
        <f t="shared" ref="J7:J9" si="1">H7*I7</f>
        <v>800</v>
      </c>
      <c r="K7" s="9"/>
      <c r="M7" s="127"/>
      <c r="N7" s="129"/>
      <c r="O7" s="129"/>
      <c r="P7" s="129"/>
      <c r="Q7" s="131"/>
      <c r="R7" s="133"/>
      <c r="V7" s="16">
        <f t="shared" ref="V7:V9" si="2">IF($J7&gt;0,1,0)</f>
        <v>1</v>
      </c>
      <c r="W7" s="16">
        <f t="shared" ref="W7:W9" si="3">IF($J7&lt;0,1,0)</f>
        <v>0</v>
      </c>
    </row>
    <row r="8" spans="1:23" s="16" customFormat="1">
      <c r="A8" s="8"/>
      <c r="B8" s="23">
        <v>3</v>
      </c>
      <c r="C8" s="77">
        <v>45006</v>
      </c>
      <c r="D8" s="22" t="s">
        <v>39</v>
      </c>
      <c r="E8" s="22" t="s">
        <v>116</v>
      </c>
      <c r="F8" s="20">
        <v>20</v>
      </c>
      <c r="G8" s="20">
        <v>30</v>
      </c>
      <c r="H8" s="20">
        <v>10</v>
      </c>
      <c r="I8" s="21">
        <v>80</v>
      </c>
      <c r="J8" s="42">
        <f t="shared" si="1"/>
        <v>800</v>
      </c>
      <c r="K8" s="9"/>
      <c r="M8" s="105" t="s">
        <v>18</v>
      </c>
      <c r="N8" s="106"/>
      <c r="O8" s="107"/>
      <c r="P8" s="114">
        <f>R6</f>
        <v>1</v>
      </c>
      <c r="Q8" s="115"/>
      <c r="R8" s="116"/>
      <c r="V8" s="16">
        <f t="shared" si="2"/>
        <v>1</v>
      </c>
      <c r="W8" s="16">
        <f t="shared" si="3"/>
        <v>0</v>
      </c>
    </row>
    <row r="9" spans="1:23" s="16" customFormat="1" ht="15.75" thickBot="1">
      <c r="A9" s="8"/>
      <c r="B9" s="23">
        <v>4</v>
      </c>
      <c r="C9" s="77">
        <v>45013</v>
      </c>
      <c r="D9" s="22" t="s">
        <v>39</v>
      </c>
      <c r="E9" s="22" t="s">
        <v>117</v>
      </c>
      <c r="F9" s="20">
        <v>30</v>
      </c>
      <c r="G9" s="20">
        <v>70</v>
      </c>
      <c r="H9" s="20">
        <v>40</v>
      </c>
      <c r="I9" s="21">
        <v>80</v>
      </c>
      <c r="J9" s="42">
        <f t="shared" si="1"/>
        <v>3200</v>
      </c>
      <c r="K9" s="9"/>
      <c r="M9" s="108"/>
      <c r="N9" s="109"/>
      <c r="O9" s="110"/>
      <c r="P9" s="117"/>
      <c r="Q9" s="118"/>
      <c r="R9" s="119"/>
      <c r="V9" s="16">
        <f t="shared" si="2"/>
        <v>1</v>
      </c>
      <c r="W9" s="16">
        <f t="shared" si="3"/>
        <v>0</v>
      </c>
    </row>
    <row r="10" spans="1:23" s="16" customFormat="1" ht="24" thickBot="1">
      <c r="A10" s="8"/>
      <c r="B10" s="123" t="s">
        <v>19</v>
      </c>
      <c r="C10" s="124"/>
      <c r="D10" s="124"/>
      <c r="E10" s="124"/>
      <c r="F10" s="124"/>
      <c r="G10" s="124"/>
      <c r="H10" s="125"/>
      <c r="I10" s="88" t="s">
        <v>20</v>
      </c>
      <c r="J10" s="89">
        <f>SUM(J6:J9)</f>
        <v>7200</v>
      </c>
      <c r="K10" s="9"/>
      <c r="V10" s="16">
        <f>SUM(V6:V9)</f>
        <v>4</v>
      </c>
      <c r="W10" s="16">
        <f>SUM(W6:W9)</f>
        <v>0</v>
      </c>
    </row>
    <row r="11" spans="1:23" s="16" customFormat="1" ht="30" customHeight="1" thickBot="1">
      <c r="A11" s="30"/>
      <c r="B11" s="31"/>
      <c r="C11" s="90"/>
      <c r="D11" s="32"/>
      <c r="E11" s="32"/>
      <c r="F11" s="32"/>
      <c r="G11" s="32"/>
      <c r="H11" s="33"/>
      <c r="I11" s="32"/>
      <c r="J11" s="33"/>
      <c r="K11" s="34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9"/>
    <mergeCell ref="P8:R9"/>
    <mergeCell ref="B10:H10"/>
    <mergeCell ref="M6:M7"/>
    <mergeCell ref="N6:N7"/>
    <mergeCell ref="O6:O7"/>
    <mergeCell ref="P6:P7"/>
    <mergeCell ref="Q6:Q7"/>
    <mergeCell ref="R6:R7"/>
  </mergeCells>
  <hyperlinks>
    <hyperlink ref="B10" r:id="rId1"/>
    <hyperlink ref="M1" location="'MASTER '!A1" display="Back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3"/>
  <sheetViews>
    <sheetView workbookViewId="0">
      <selection activeCell="M2" sqref="M2"/>
    </sheetView>
  </sheetViews>
  <sheetFormatPr defaultRowHeight="15"/>
  <cols>
    <col min="1" max="1" width="5.140625" customWidth="1"/>
    <col min="5" max="5" width="19.42578125" customWidth="1"/>
    <col min="8" max="8" width="11.42578125" customWidth="1"/>
    <col min="10" max="10" width="16.42578125" customWidth="1"/>
    <col min="11" max="11" width="5.85546875" customWidth="1"/>
    <col min="12" max="12" width="4.7109375" customWidth="1"/>
    <col min="13" max="13" width="12.5703125" customWidth="1"/>
    <col min="18" max="18" width="15.5703125" customWidth="1"/>
  </cols>
  <sheetData>
    <row r="1" spans="1:23" ht="15.75" thickBot="1"/>
    <row r="2" spans="1:23" s="16" customFormat="1" ht="27" thickBot="1">
      <c r="A2" s="1"/>
      <c r="B2" s="2"/>
      <c r="C2" s="86"/>
      <c r="D2" s="3"/>
      <c r="E2" s="3"/>
      <c r="F2" s="3"/>
      <c r="G2" s="3"/>
      <c r="H2" s="4"/>
      <c r="I2" s="3"/>
      <c r="J2" s="4"/>
      <c r="K2" s="5"/>
      <c r="M2" s="7" t="s">
        <v>0</v>
      </c>
    </row>
    <row r="3" spans="1:23" s="16" customFormat="1" ht="27" thickBot="1">
      <c r="A3" s="8" t="s">
        <v>1</v>
      </c>
      <c r="B3" s="151" t="s">
        <v>2</v>
      </c>
      <c r="C3" s="152"/>
      <c r="D3" s="152"/>
      <c r="E3" s="152"/>
      <c r="F3" s="152"/>
      <c r="G3" s="152"/>
      <c r="H3" s="152"/>
      <c r="I3" s="152"/>
      <c r="J3" s="153"/>
      <c r="K3" s="9"/>
      <c r="M3" s="154" t="s">
        <v>3</v>
      </c>
      <c r="N3" s="156" t="s">
        <v>4</v>
      </c>
      <c r="O3" s="156" t="s">
        <v>5</v>
      </c>
      <c r="P3" s="156" t="s">
        <v>6</v>
      </c>
      <c r="Q3" s="156" t="s">
        <v>7</v>
      </c>
      <c r="R3" s="134" t="s">
        <v>8</v>
      </c>
    </row>
    <row r="4" spans="1:23" s="16" customFormat="1" ht="16.5" thickBot="1">
      <c r="A4" s="8"/>
      <c r="B4" s="136">
        <v>45039</v>
      </c>
      <c r="C4" s="137"/>
      <c r="D4" s="137"/>
      <c r="E4" s="137"/>
      <c r="F4" s="137"/>
      <c r="G4" s="137"/>
      <c r="H4" s="137"/>
      <c r="I4" s="137"/>
      <c r="J4" s="138"/>
      <c r="K4" s="9"/>
      <c r="M4" s="155"/>
      <c r="N4" s="157"/>
      <c r="O4" s="157"/>
      <c r="P4" s="157"/>
      <c r="Q4" s="157"/>
      <c r="R4" s="135"/>
    </row>
    <row r="5" spans="1:23" s="16" customFormat="1" ht="16.5" thickBot="1">
      <c r="A5" s="8"/>
      <c r="B5" s="139" t="s">
        <v>65</v>
      </c>
      <c r="C5" s="140"/>
      <c r="D5" s="140"/>
      <c r="E5" s="140"/>
      <c r="F5" s="140"/>
      <c r="G5" s="140"/>
      <c r="H5" s="140"/>
      <c r="I5" s="140"/>
      <c r="J5" s="141"/>
      <c r="K5" s="9"/>
      <c r="M5" s="142" t="s">
        <v>66</v>
      </c>
      <c r="N5" s="144">
        <f>COUNT(C7:C11)</f>
        <v>5</v>
      </c>
      <c r="O5" s="146">
        <f>V12</f>
        <v>5</v>
      </c>
      <c r="P5" s="146">
        <f>W12</f>
        <v>0</v>
      </c>
      <c r="Q5" s="148">
        <f>N5-O5-P5</f>
        <v>0</v>
      </c>
      <c r="R5" s="132">
        <f>O5/N5</f>
        <v>1</v>
      </c>
    </row>
    <row r="6" spans="1:23" s="16" customFormat="1" ht="15.75" thickBot="1">
      <c r="A6" s="8"/>
      <c r="B6" s="44" t="s">
        <v>9</v>
      </c>
      <c r="C6" s="87" t="s">
        <v>10</v>
      </c>
      <c r="D6" s="46" t="s">
        <v>11</v>
      </c>
      <c r="E6" s="46" t="s">
        <v>12</v>
      </c>
      <c r="F6" s="47" t="s">
        <v>67</v>
      </c>
      <c r="G6" s="47" t="s">
        <v>68</v>
      </c>
      <c r="H6" s="48" t="s">
        <v>69</v>
      </c>
      <c r="I6" s="47" t="s">
        <v>70</v>
      </c>
      <c r="J6" s="49" t="s">
        <v>16</v>
      </c>
      <c r="K6" s="9"/>
      <c r="M6" s="143"/>
      <c r="N6" s="145"/>
      <c r="O6" s="147"/>
      <c r="P6" s="147"/>
      <c r="Q6" s="149"/>
      <c r="R6" s="150"/>
      <c r="V6" s="16" t="s">
        <v>5</v>
      </c>
      <c r="W6" s="16" t="s">
        <v>6</v>
      </c>
    </row>
    <row r="7" spans="1:23" s="16" customFormat="1">
      <c r="A7" s="8"/>
      <c r="B7" s="17">
        <v>1</v>
      </c>
      <c r="C7" s="76">
        <v>45019</v>
      </c>
      <c r="D7" s="18" t="s">
        <v>37</v>
      </c>
      <c r="E7" s="18" t="s">
        <v>109</v>
      </c>
      <c r="F7" s="19">
        <v>30</v>
      </c>
      <c r="G7" s="19">
        <v>45</v>
      </c>
      <c r="H7" s="19">
        <v>15</v>
      </c>
      <c r="I7" s="52">
        <v>80</v>
      </c>
      <c r="J7" s="41">
        <f t="shared" ref="J7:J11" si="0">H7*I7</f>
        <v>1200</v>
      </c>
      <c r="K7" s="9"/>
      <c r="M7" s="126" t="s">
        <v>72</v>
      </c>
      <c r="N7" s="128">
        <f>SUM(N5:N6)</f>
        <v>5</v>
      </c>
      <c r="O7" s="128">
        <f>SUM(O5:O6)</f>
        <v>5</v>
      </c>
      <c r="P7" s="128">
        <f>SUM(P5:P6)</f>
        <v>0</v>
      </c>
      <c r="Q7" s="130">
        <f>SUM(Q5:Q6)</f>
        <v>0</v>
      </c>
      <c r="R7" s="132">
        <f>O7/N7</f>
        <v>1</v>
      </c>
      <c r="V7" s="16">
        <f t="shared" ref="V7:V11" si="1">IF($J7&gt;0,1,0)</f>
        <v>1</v>
      </c>
      <c r="W7" s="16">
        <f t="shared" ref="W7:W11" si="2">IF($J7&lt;0,1,0)</f>
        <v>0</v>
      </c>
    </row>
    <row r="8" spans="1:23" s="16" customFormat="1" ht="15.75" thickBot="1">
      <c r="A8" s="8"/>
      <c r="B8" s="23">
        <v>2</v>
      </c>
      <c r="C8" s="77">
        <v>45027</v>
      </c>
      <c r="D8" s="22" t="s">
        <v>39</v>
      </c>
      <c r="E8" s="22" t="s">
        <v>110</v>
      </c>
      <c r="F8" s="20">
        <v>25</v>
      </c>
      <c r="G8" s="20">
        <v>55</v>
      </c>
      <c r="H8" s="20">
        <v>30</v>
      </c>
      <c r="I8" s="21">
        <v>80</v>
      </c>
      <c r="J8" s="42">
        <f t="shared" si="0"/>
        <v>2400</v>
      </c>
      <c r="K8" s="9"/>
      <c r="M8" s="127"/>
      <c r="N8" s="129"/>
      <c r="O8" s="129"/>
      <c r="P8" s="129"/>
      <c r="Q8" s="131"/>
      <c r="R8" s="133"/>
      <c r="V8" s="16">
        <f t="shared" si="1"/>
        <v>1</v>
      </c>
      <c r="W8" s="16">
        <f t="shared" si="2"/>
        <v>0</v>
      </c>
    </row>
    <row r="9" spans="1:23" s="16" customFormat="1">
      <c r="A9" s="8"/>
      <c r="B9" s="23">
        <v>3</v>
      </c>
      <c r="C9" s="77">
        <v>45034</v>
      </c>
      <c r="D9" s="22" t="s">
        <v>39</v>
      </c>
      <c r="E9" s="22" t="s">
        <v>111</v>
      </c>
      <c r="F9" s="20">
        <v>20</v>
      </c>
      <c r="G9" s="20">
        <v>141</v>
      </c>
      <c r="H9" s="20">
        <v>121</v>
      </c>
      <c r="I9" s="21">
        <v>80</v>
      </c>
      <c r="J9" s="42">
        <f t="shared" si="0"/>
        <v>9680</v>
      </c>
      <c r="K9" s="9"/>
      <c r="M9" s="105" t="s">
        <v>18</v>
      </c>
      <c r="N9" s="106"/>
      <c r="O9" s="107"/>
      <c r="P9" s="114">
        <f>R7</f>
        <v>1</v>
      </c>
      <c r="Q9" s="115"/>
      <c r="R9" s="116"/>
      <c r="V9" s="16">
        <f t="shared" si="1"/>
        <v>1</v>
      </c>
      <c r="W9" s="16">
        <f t="shared" si="2"/>
        <v>0</v>
      </c>
    </row>
    <row r="10" spans="1:23" s="16" customFormat="1">
      <c r="A10" s="8"/>
      <c r="B10" s="23">
        <v>4</v>
      </c>
      <c r="C10" s="77">
        <v>45034</v>
      </c>
      <c r="D10" s="22" t="s">
        <v>39</v>
      </c>
      <c r="E10" s="22" t="s">
        <v>112</v>
      </c>
      <c r="F10" s="20">
        <v>7</v>
      </c>
      <c r="G10" s="20">
        <v>95</v>
      </c>
      <c r="H10" s="20">
        <v>88</v>
      </c>
      <c r="I10" s="21">
        <v>80</v>
      </c>
      <c r="J10" s="42">
        <f t="shared" si="0"/>
        <v>7040</v>
      </c>
      <c r="K10" s="9"/>
      <c r="M10" s="108"/>
      <c r="N10" s="109"/>
      <c r="O10" s="110"/>
      <c r="P10" s="117"/>
      <c r="Q10" s="118"/>
      <c r="R10" s="119"/>
      <c r="V10" s="16">
        <f t="shared" si="1"/>
        <v>1</v>
      </c>
      <c r="W10" s="16">
        <f t="shared" si="2"/>
        <v>0</v>
      </c>
    </row>
    <row r="11" spans="1:23" s="16" customFormat="1" ht="15.75" thickBot="1">
      <c r="A11" s="8"/>
      <c r="B11" s="23">
        <v>5</v>
      </c>
      <c r="C11" s="77">
        <v>373759</v>
      </c>
      <c r="D11" s="22" t="s">
        <v>39</v>
      </c>
      <c r="E11" s="22" t="s">
        <v>113</v>
      </c>
      <c r="F11" s="20">
        <v>20</v>
      </c>
      <c r="G11" s="20">
        <v>40</v>
      </c>
      <c r="H11" s="20">
        <v>20</v>
      </c>
      <c r="I11" s="21">
        <v>80</v>
      </c>
      <c r="J11" s="42">
        <f t="shared" si="0"/>
        <v>1600</v>
      </c>
      <c r="K11" s="9"/>
      <c r="M11" s="111"/>
      <c r="N11" s="112"/>
      <c r="O11" s="113"/>
      <c r="P11" s="120"/>
      <c r="Q11" s="121"/>
      <c r="R11" s="122"/>
      <c r="V11" s="16">
        <f t="shared" si="1"/>
        <v>1</v>
      </c>
      <c r="W11" s="16">
        <f t="shared" si="2"/>
        <v>0</v>
      </c>
    </row>
    <row r="12" spans="1:23" s="16" customFormat="1" ht="24" thickBot="1">
      <c r="A12" s="8"/>
      <c r="B12" s="123" t="s">
        <v>19</v>
      </c>
      <c r="C12" s="124"/>
      <c r="D12" s="124"/>
      <c r="E12" s="124"/>
      <c r="F12" s="124"/>
      <c r="G12" s="124"/>
      <c r="H12" s="125"/>
      <c r="I12" s="88" t="s">
        <v>20</v>
      </c>
      <c r="J12" s="89">
        <f>SUM(J7:J11)</f>
        <v>21920</v>
      </c>
      <c r="K12" s="9"/>
      <c r="V12" s="16">
        <f>SUM(V7:V11)</f>
        <v>5</v>
      </c>
      <c r="W12" s="16">
        <f>SUM(W7:W11)</f>
        <v>0</v>
      </c>
    </row>
    <row r="13" spans="1:23" s="16" customFormat="1" ht="30" customHeight="1" thickBot="1">
      <c r="A13" s="30"/>
      <c r="B13" s="31"/>
      <c r="C13" s="90"/>
      <c r="D13" s="32"/>
      <c r="E13" s="32"/>
      <c r="F13" s="32"/>
      <c r="G13" s="32"/>
      <c r="H13" s="33"/>
      <c r="I13" s="32"/>
      <c r="J13" s="33"/>
      <c r="K13" s="34"/>
    </row>
  </sheetData>
  <mergeCells count="24">
    <mergeCell ref="R3:R4"/>
    <mergeCell ref="B4:J4"/>
    <mergeCell ref="B5:J5"/>
    <mergeCell ref="M5:M6"/>
    <mergeCell ref="N5:N6"/>
    <mergeCell ref="O5:O6"/>
    <mergeCell ref="P5:P6"/>
    <mergeCell ref="Q5:Q6"/>
    <mergeCell ref="R5:R6"/>
    <mergeCell ref="B3:J3"/>
    <mergeCell ref="M3:M4"/>
    <mergeCell ref="N3:N4"/>
    <mergeCell ref="O3:O4"/>
    <mergeCell ref="P3:P4"/>
    <mergeCell ref="Q3:Q4"/>
    <mergeCell ref="M9:O11"/>
    <mergeCell ref="P9:R11"/>
    <mergeCell ref="B12:H12"/>
    <mergeCell ref="M7:M8"/>
    <mergeCell ref="N7:N8"/>
    <mergeCell ref="O7:O8"/>
    <mergeCell ref="P7:P8"/>
    <mergeCell ref="Q7:Q8"/>
    <mergeCell ref="R7:R8"/>
  </mergeCells>
  <hyperlinks>
    <hyperlink ref="B12" r:id="rId1"/>
    <hyperlink ref="M2" location="'MASTER '!A1" display="Back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workbookViewId="0">
      <selection activeCell="M1" sqref="M1"/>
    </sheetView>
  </sheetViews>
  <sheetFormatPr defaultRowHeight="15"/>
  <cols>
    <col min="1" max="1" width="4.28515625" customWidth="1"/>
    <col min="3" max="3" width="10.140625" customWidth="1"/>
    <col min="5" max="5" width="17.5703125" customWidth="1"/>
    <col min="10" max="10" width="18.7109375" customWidth="1"/>
    <col min="11" max="11" width="4.7109375" customWidth="1"/>
    <col min="12" max="12" width="5" customWidth="1"/>
    <col min="13" max="13" width="11.28515625" customWidth="1"/>
    <col min="14" max="14" width="10.140625" customWidth="1"/>
    <col min="18" max="18" width="26.7109375" customWidth="1"/>
  </cols>
  <sheetData>
    <row r="1" spans="1:23" s="16" customFormat="1" ht="27" thickBot="1">
      <c r="A1" s="1"/>
      <c r="B1" s="2"/>
      <c r="C1" s="86"/>
      <c r="D1" s="3"/>
      <c r="E1" s="3"/>
      <c r="F1" s="3"/>
      <c r="G1" s="3"/>
      <c r="H1" s="4"/>
      <c r="I1" s="3"/>
      <c r="J1" s="4"/>
      <c r="K1" s="5"/>
      <c r="M1" s="7" t="s">
        <v>0</v>
      </c>
    </row>
    <row r="2" spans="1:23" s="16" customFormat="1" ht="27" thickBot="1">
      <c r="A2" s="8" t="s">
        <v>1</v>
      </c>
      <c r="B2" s="151" t="s">
        <v>2</v>
      </c>
      <c r="C2" s="152"/>
      <c r="D2" s="152"/>
      <c r="E2" s="152"/>
      <c r="F2" s="152"/>
      <c r="G2" s="152"/>
      <c r="H2" s="152"/>
      <c r="I2" s="152"/>
      <c r="J2" s="153"/>
      <c r="K2" s="9"/>
      <c r="M2" s="154" t="s">
        <v>3</v>
      </c>
      <c r="N2" s="156" t="s">
        <v>4</v>
      </c>
      <c r="O2" s="156" t="s">
        <v>5</v>
      </c>
      <c r="P2" s="156" t="s">
        <v>6</v>
      </c>
      <c r="Q2" s="156" t="s">
        <v>7</v>
      </c>
      <c r="R2" s="134" t="s">
        <v>8</v>
      </c>
    </row>
    <row r="3" spans="1:23" s="16" customFormat="1" ht="16.5" thickBot="1">
      <c r="A3" s="8"/>
      <c r="B3" s="136">
        <v>45047</v>
      </c>
      <c r="C3" s="137"/>
      <c r="D3" s="137"/>
      <c r="E3" s="137"/>
      <c r="F3" s="137"/>
      <c r="G3" s="137"/>
      <c r="H3" s="137"/>
      <c r="I3" s="137"/>
      <c r="J3" s="138"/>
      <c r="K3" s="9"/>
      <c r="M3" s="155"/>
      <c r="N3" s="157"/>
      <c r="O3" s="157"/>
      <c r="P3" s="157"/>
      <c r="Q3" s="157"/>
      <c r="R3" s="135"/>
    </row>
    <row r="4" spans="1:23" s="16" customFormat="1" ht="16.5" thickBot="1">
      <c r="A4" s="8"/>
      <c r="B4" s="139" t="s">
        <v>65</v>
      </c>
      <c r="C4" s="140"/>
      <c r="D4" s="140"/>
      <c r="E4" s="140"/>
      <c r="F4" s="140"/>
      <c r="G4" s="140"/>
      <c r="H4" s="140"/>
      <c r="I4" s="140"/>
      <c r="J4" s="141"/>
      <c r="K4" s="9"/>
      <c r="M4" s="142" t="s">
        <v>66</v>
      </c>
      <c r="N4" s="144">
        <f>COUNT(C6:C10)</f>
        <v>5</v>
      </c>
      <c r="O4" s="146">
        <f>V11</f>
        <v>5</v>
      </c>
      <c r="P4" s="146">
        <f>W11</f>
        <v>0</v>
      </c>
      <c r="Q4" s="148">
        <f>N4-O4-P4</f>
        <v>0</v>
      </c>
      <c r="R4" s="132">
        <f>O4/N4</f>
        <v>1</v>
      </c>
    </row>
    <row r="5" spans="1:23" s="16" customFormat="1" ht="15.75" thickBot="1">
      <c r="A5" s="8"/>
      <c r="B5" s="44" t="s">
        <v>9</v>
      </c>
      <c r="C5" s="87" t="s">
        <v>10</v>
      </c>
      <c r="D5" s="46" t="s">
        <v>11</v>
      </c>
      <c r="E5" s="46" t="s">
        <v>12</v>
      </c>
      <c r="F5" s="47" t="s">
        <v>67</v>
      </c>
      <c r="G5" s="47" t="s">
        <v>68</v>
      </c>
      <c r="H5" s="48" t="s">
        <v>69</v>
      </c>
      <c r="I5" s="47" t="s">
        <v>70</v>
      </c>
      <c r="J5" s="49" t="s">
        <v>16</v>
      </c>
      <c r="K5" s="9"/>
      <c r="M5" s="143"/>
      <c r="N5" s="145"/>
      <c r="O5" s="147"/>
      <c r="P5" s="147"/>
      <c r="Q5" s="149"/>
      <c r="R5" s="150"/>
      <c r="V5" s="16" t="s">
        <v>5</v>
      </c>
      <c r="W5" s="16" t="s">
        <v>6</v>
      </c>
    </row>
    <row r="6" spans="1:23" s="16" customFormat="1">
      <c r="A6" s="8"/>
      <c r="B6" s="17">
        <v>1</v>
      </c>
      <c r="C6" s="76">
        <v>45048</v>
      </c>
      <c r="D6" s="18" t="s">
        <v>37</v>
      </c>
      <c r="E6" s="18" t="s">
        <v>105</v>
      </c>
      <c r="F6" s="19">
        <v>30</v>
      </c>
      <c r="G6" s="19">
        <v>90</v>
      </c>
      <c r="H6" s="19">
        <v>60</v>
      </c>
      <c r="I6" s="52">
        <v>80</v>
      </c>
      <c r="J6" s="41">
        <f t="shared" ref="J6:J10" si="0">H6*I6</f>
        <v>4800</v>
      </c>
      <c r="K6" s="9"/>
      <c r="M6" s="126" t="s">
        <v>72</v>
      </c>
      <c r="N6" s="128">
        <f>SUM(N4:N5)</f>
        <v>5</v>
      </c>
      <c r="O6" s="128">
        <f>SUM(O4:O5)</f>
        <v>5</v>
      </c>
      <c r="P6" s="128">
        <f>SUM(P4:P5)</f>
        <v>0</v>
      </c>
      <c r="Q6" s="130">
        <f>SUM(Q4:Q5)</f>
        <v>0</v>
      </c>
      <c r="R6" s="132">
        <f>O6/N6</f>
        <v>1</v>
      </c>
      <c r="V6" s="16">
        <f t="shared" ref="V6:V10" si="1">IF($J6&gt;0,1,0)</f>
        <v>1</v>
      </c>
      <c r="W6" s="16">
        <f t="shared" ref="W6:W10" si="2">IF($J6&lt;0,1,0)</f>
        <v>0</v>
      </c>
    </row>
    <row r="7" spans="1:23" s="16" customFormat="1" ht="15.75" thickBot="1">
      <c r="A7" s="8"/>
      <c r="B7" s="23">
        <v>2</v>
      </c>
      <c r="C7" s="77">
        <v>45055</v>
      </c>
      <c r="D7" s="22" t="s">
        <v>39</v>
      </c>
      <c r="E7" s="22" t="s">
        <v>106</v>
      </c>
      <c r="F7" s="20">
        <v>20</v>
      </c>
      <c r="G7" s="20">
        <v>130</v>
      </c>
      <c r="H7" s="20">
        <v>110</v>
      </c>
      <c r="I7" s="21">
        <v>80</v>
      </c>
      <c r="J7" s="42">
        <f t="shared" si="0"/>
        <v>8800</v>
      </c>
      <c r="K7" s="9"/>
      <c r="M7" s="127"/>
      <c r="N7" s="129"/>
      <c r="O7" s="129"/>
      <c r="P7" s="129"/>
      <c r="Q7" s="131"/>
      <c r="R7" s="133"/>
      <c r="V7" s="16">
        <f t="shared" si="1"/>
        <v>1</v>
      </c>
      <c r="W7" s="16">
        <f t="shared" si="2"/>
        <v>0</v>
      </c>
    </row>
    <row r="8" spans="1:23" s="16" customFormat="1">
      <c r="A8" s="8"/>
      <c r="B8" s="23">
        <v>3</v>
      </c>
      <c r="C8" s="77">
        <v>45062</v>
      </c>
      <c r="D8" s="22" t="s">
        <v>39</v>
      </c>
      <c r="E8" s="22" t="s">
        <v>107</v>
      </c>
      <c r="F8" s="20">
        <v>30</v>
      </c>
      <c r="G8" s="20">
        <v>45</v>
      </c>
      <c r="H8" s="20">
        <v>15</v>
      </c>
      <c r="I8" s="21">
        <v>80</v>
      </c>
      <c r="J8" s="42">
        <f t="shared" si="0"/>
        <v>1200</v>
      </c>
      <c r="K8" s="9"/>
      <c r="M8" s="105" t="s">
        <v>18</v>
      </c>
      <c r="N8" s="106"/>
      <c r="O8" s="107"/>
      <c r="P8" s="114">
        <f>R6</f>
        <v>1</v>
      </c>
      <c r="Q8" s="115"/>
      <c r="R8" s="116"/>
      <c r="V8" s="16">
        <f t="shared" si="1"/>
        <v>1</v>
      </c>
      <c r="W8" s="16">
        <f t="shared" si="2"/>
        <v>0</v>
      </c>
    </row>
    <row r="9" spans="1:23" s="16" customFormat="1">
      <c r="A9" s="8"/>
      <c r="B9" s="23">
        <v>4</v>
      </c>
      <c r="C9" s="77">
        <v>45069</v>
      </c>
      <c r="D9" s="22" t="s">
        <v>39</v>
      </c>
      <c r="E9" s="22" t="s">
        <v>102</v>
      </c>
      <c r="F9" s="20">
        <v>20</v>
      </c>
      <c r="G9" s="20">
        <v>60</v>
      </c>
      <c r="H9" s="20">
        <v>40</v>
      </c>
      <c r="I9" s="21">
        <v>80</v>
      </c>
      <c r="J9" s="42">
        <f t="shared" si="0"/>
        <v>3200</v>
      </c>
      <c r="K9" s="9"/>
      <c r="M9" s="108"/>
      <c r="N9" s="109"/>
      <c r="O9" s="110"/>
      <c r="P9" s="117"/>
      <c r="Q9" s="118"/>
      <c r="R9" s="119"/>
      <c r="V9" s="16">
        <f t="shared" si="1"/>
        <v>1</v>
      </c>
      <c r="W9" s="16">
        <f t="shared" si="2"/>
        <v>0</v>
      </c>
    </row>
    <row r="10" spans="1:23" s="16" customFormat="1" ht="15.75" thickBot="1">
      <c r="A10" s="8"/>
      <c r="B10" s="23">
        <v>5</v>
      </c>
      <c r="C10" s="77">
        <v>45076</v>
      </c>
      <c r="D10" s="22" t="s">
        <v>39</v>
      </c>
      <c r="E10" s="22" t="s">
        <v>108</v>
      </c>
      <c r="F10" s="20">
        <v>10</v>
      </c>
      <c r="G10" s="20">
        <v>64</v>
      </c>
      <c r="H10" s="20">
        <v>54</v>
      </c>
      <c r="I10" s="21">
        <v>80</v>
      </c>
      <c r="J10" s="42">
        <f t="shared" si="0"/>
        <v>4320</v>
      </c>
      <c r="K10" s="9"/>
      <c r="M10" s="111"/>
      <c r="N10" s="112"/>
      <c r="O10" s="113"/>
      <c r="P10" s="120"/>
      <c r="Q10" s="121"/>
      <c r="R10" s="122"/>
      <c r="V10" s="16">
        <f t="shared" si="1"/>
        <v>1</v>
      </c>
      <c r="W10" s="16">
        <f t="shared" si="2"/>
        <v>0</v>
      </c>
    </row>
    <row r="11" spans="1:23" s="16" customFormat="1" ht="24" thickBot="1">
      <c r="A11" s="8"/>
      <c r="B11" s="123" t="s">
        <v>19</v>
      </c>
      <c r="C11" s="124"/>
      <c r="D11" s="124"/>
      <c r="E11" s="124"/>
      <c r="F11" s="124"/>
      <c r="G11" s="124"/>
      <c r="H11" s="125"/>
      <c r="I11" s="88" t="s">
        <v>20</v>
      </c>
      <c r="J11" s="89">
        <f>SUM(J6:J10)</f>
        <v>22320</v>
      </c>
      <c r="K11" s="9"/>
      <c r="V11" s="16">
        <f>SUM(V6:V10)</f>
        <v>5</v>
      </c>
      <c r="W11" s="16">
        <f>SUM(W6:W10)</f>
        <v>0</v>
      </c>
    </row>
    <row r="12" spans="1:23" s="16" customFormat="1" ht="30" customHeight="1" thickBot="1">
      <c r="A12" s="30"/>
      <c r="B12" s="31"/>
      <c r="C12" s="90"/>
      <c r="D12" s="32"/>
      <c r="E12" s="32"/>
      <c r="F12" s="32"/>
      <c r="G12" s="32"/>
      <c r="H12" s="33"/>
      <c r="I12" s="32"/>
      <c r="J12" s="33"/>
      <c r="K12" s="34"/>
    </row>
    <row r="22" spans="8:8">
      <c r="H22" s="96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11:H11"/>
    <mergeCell ref="M6:M7"/>
    <mergeCell ref="N6:N7"/>
    <mergeCell ref="O6:O7"/>
    <mergeCell ref="P6:P7"/>
    <mergeCell ref="Q6:Q7"/>
    <mergeCell ref="R6:R7"/>
  </mergeCells>
  <hyperlinks>
    <hyperlink ref="B11" r:id="rId1"/>
    <hyperlink ref="M1" location="'MASTER '!A1" display="Back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2"/>
  <sheetViews>
    <sheetView workbookViewId="0">
      <selection activeCell="M1" sqref="M1"/>
    </sheetView>
  </sheetViews>
  <sheetFormatPr defaultRowHeight="15"/>
  <cols>
    <col min="1" max="1" width="7.140625" customWidth="1"/>
    <col min="3" max="3" width="10.7109375" customWidth="1"/>
    <col min="5" max="5" width="19.7109375" customWidth="1"/>
    <col min="9" max="9" width="9.7109375" customWidth="1"/>
    <col min="10" max="10" width="14.7109375" customWidth="1"/>
    <col min="11" max="11" width="7.28515625" customWidth="1"/>
    <col min="12" max="12" width="7.42578125" customWidth="1"/>
    <col min="18" max="18" width="24.28515625" customWidth="1"/>
  </cols>
  <sheetData>
    <row r="1" spans="1:23" s="16" customFormat="1" ht="27" thickBot="1">
      <c r="A1" s="1"/>
      <c r="B1" s="2"/>
      <c r="C1" s="86"/>
      <c r="D1" s="3"/>
      <c r="E1" s="3"/>
      <c r="F1" s="3"/>
      <c r="G1" s="3"/>
      <c r="H1" s="4"/>
      <c r="I1" s="3"/>
      <c r="J1" s="4"/>
      <c r="K1" s="5"/>
      <c r="M1" s="7" t="s">
        <v>0</v>
      </c>
    </row>
    <row r="2" spans="1:23" s="16" customFormat="1" ht="27" thickBot="1">
      <c r="A2" s="8" t="s">
        <v>1</v>
      </c>
      <c r="B2" s="151" t="s">
        <v>2</v>
      </c>
      <c r="C2" s="152"/>
      <c r="D2" s="152"/>
      <c r="E2" s="152"/>
      <c r="F2" s="152"/>
      <c r="G2" s="152"/>
      <c r="H2" s="152"/>
      <c r="I2" s="152"/>
      <c r="J2" s="153"/>
      <c r="K2" s="9"/>
      <c r="M2" s="154" t="s">
        <v>3</v>
      </c>
      <c r="N2" s="156" t="s">
        <v>4</v>
      </c>
      <c r="O2" s="156" t="s">
        <v>5</v>
      </c>
      <c r="P2" s="156" t="s">
        <v>6</v>
      </c>
      <c r="Q2" s="156" t="s">
        <v>7</v>
      </c>
      <c r="R2" s="134" t="s">
        <v>8</v>
      </c>
    </row>
    <row r="3" spans="1:23" s="16" customFormat="1" ht="16.5" thickBot="1">
      <c r="A3" s="8"/>
      <c r="B3" s="136">
        <v>45100</v>
      </c>
      <c r="C3" s="137"/>
      <c r="D3" s="137"/>
      <c r="E3" s="137"/>
      <c r="F3" s="137"/>
      <c r="G3" s="137"/>
      <c r="H3" s="137"/>
      <c r="I3" s="137"/>
      <c r="J3" s="138"/>
      <c r="K3" s="9"/>
      <c r="M3" s="155"/>
      <c r="N3" s="157"/>
      <c r="O3" s="157"/>
      <c r="P3" s="157"/>
      <c r="Q3" s="157"/>
      <c r="R3" s="135"/>
    </row>
    <row r="4" spans="1:23" s="16" customFormat="1" ht="16.5" thickBot="1">
      <c r="A4" s="8"/>
      <c r="B4" s="139" t="s">
        <v>65</v>
      </c>
      <c r="C4" s="140"/>
      <c r="D4" s="140"/>
      <c r="E4" s="140"/>
      <c r="F4" s="140"/>
      <c r="G4" s="140"/>
      <c r="H4" s="140"/>
      <c r="I4" s="140"/>
      <c r="J4" s="141"/>
      <c r="K4" s="9"/>
      <c r="M4" s="142" t="s">
        <v>66</v>
      </c>
      <c r="N4" s="144">
        <f>COUNT(C6:C10)</f>
        <v>4</v>
      </c>
      <c r="O4" s="146">
        <f>V11</f>
        <v>4</v>
      </c>
      <c r="P4" s="146">
        <f>W11</f>
        <v>0</v>
      </c>
      <c r="Q4" s="148">
        <f>N4-O4-P4</f>
        <v>0</v>
      </c>
      <c r="R4" s="132">
        <f>O4/N4</f>
        <v>1</v>
      </c>
    </row>
    <row r="5" spans="1:23" s="16" customFormat="1" ht="15.75" thickBot="1">
      <c r="A5" s="8"/>
      <c r="B5" s="44" t="s">
        <v>9</v>
      </c>
      <c r="C5" s="87" t="s">
        <v>10</v>
      </c>
      <c r="D5" s="46" t="s">
        <v>11</v>
      </c>
      <c r="E5" s="46" t="s">
        <v>12</v>
      </c>
      <c r="F5" s="47" t="s">
        <v>67</v>
      </c>
      <c r="G5" s="47" t="s">
        <v>68</v>
      </c>
      <c r="H5" s="48" t="s">
        <v>69</v>
      </c>
      <c r="I5" s="47" t="s">
        <v>70</v>
      </c>
      <c r="J5" s="49" t="s">
        <v>16</v>
      </c>
      <c r="K5" s="9"/>
      <c r="M5" s="143"/>
      <c r="N5" s="145"/>
      <c r="O5" s="147"/>
      <c r="P5" s="147"/>
      <c r="Q5" s="149"/>
      <c r="R5" s="150"/>
      <c r="V5" s="16" t="s">
        <v>5</v>
      </c>
      <c r="W5" s="16" t="s">
        <v>6</v>
      </c>
    </row>
    <row r="6" spans="1:23" s="16" customFormat="1">
      <c r="A6" s="8"/>
      <c r="B6" s="17">
        <v>1</v>
      </c>
      <c r="C6" s="76">
        <v>45083</v>
      </c>
      <c r="D6" s="18" t="s">
        <v>37</v>
      </c>
      <c r="E6" s="18" t="s">
        <v>102</v>
      </c>
      <c r="F6" s="19">
        <v>30</v>
      </c>
      <c r="G6" s="19">
        <v>45</v>
      </c>
      <c r="H6" s="19">
        <v>15</v>
      </c>
      <c r="I6" s="52">
        <v>80</v>
      </c>
      <c r="J6" s="41">
        <f t="shared" ref="J6:J9" si="0">H6*I6</f>
        <v>1200</v>
      </c>
      <c r="K6" s="9"/>
      <c r="M6" s="126" t="s">
        <v>72</v>
      </c>
      <c r="N6" s="128">
        <f>SUM(N4:N5)</f>
        <v>4</v>
      </c>
      <c r="O6" s="128">
        <f>SUM(O4:O5)</f>
        <v>4</v>
      </c>
      <c r="P6" s="128">
        <f>SUM(P4:P5)</f>
        <v>0</v>
      </c>
      <c r="Q6" s="130">
        <f>SUM(Q4:Q5)</f>
        <v>0</v>
      </c>
      <c r="R6" s="132">
        <f>O6/N6</f>
        <v>1</v>
      </c>
      <c r="V6" s="16">
        <f t="shared" ref="V6:V9" si="1">IF($J6&gt;0,1,0)</f>
        <v>1</v>
      </c>
      <c r="W6" s="16">
        <f t="shared" ref="W6:W9" si="2">IF($J6&lt;0,1,0)</f>
        <v>0</v>
      </c>
    </row>
    <row r="7" spans="1:23" s="16" customFormat="1" ht="15.75" thickBot="1">
      <c r="A7" s="8"/>
      <c r="B7" s="23">
        <v>2</v>
      </c>
      <c r="C7" s="77">
        <v>45090</v>
      </c>
      <c r="D7" s="22" t="s">
        <v>39</v>
      </c>
      <c r="E7" s="22" t="s">
        <v>102</v>
      </c>
      <c r="F7" s="20">
        <v>15</v>
      </c>
      <c r="G7" s="20">
        <v>55</v>
      </c>
      <c r="H7" s="20">
        <v>40</v>
      </c>
      <c r="I7" s="21">
        <v>80</v>
      </c>
      <c r="J7" s="42">
        <f t="shared" si="0"/>
        <v>3200</v>
      </c>
      <c r="K7" s="9"/>
      <c r="M7" s="127"/>
      <c r="N7" s="129"/>
      <c r="O7" s="129"/>
      <c r="P7" s="129"/>
      <c r="Q7" s="131"/>
      <c r="R7" s="133"/>
      <c r="V7" s="16">
        <f t="shared" si="1"/>
        <v>1</v>
      </c>
      <c r="W7" s="16">
        <f t="shared" si="2"/>
        <v>0</v>
      </c>
    </row>
    <row r="8" spans="1:23" s="16" customFormat="1">
      <c r="A8" s="8"/>
      <c r="B8" s="23">
        <v>3</v>
      </c>
      <c r="C8" s="77">
        <v>45097</v>
      </c>
      <c r="D8" s="22" t="s">
        <v>39</v>
      </c>
      <c r="E8" s="22" t="s">
        <v>103</v>
      </c>
      <c r="F8" s="20">
        <v>25</v>
      </c>
      <c r="G8" s="20">
        <v>100</v>
      </c>
      <c r="H8" s="20">
        <v>75</v>
      </c>
      <c r="I8" s="21">
        <v>80</v>
      </c>
      <c r="J8" s="42">
        <f t="shared" si="0"/>
        <v>6000</v>
      </c>
      <c r="K8" s="9"/>
      <c r="M8" s="105" t="s">
        <v>18</v>
      </c>
      <c r="N8" s="106"/>
      <c r="O8" s="107"/>
      <c r="P8" s="114">
        <f>R6</f>
        <v>1</v>
      </c>
      <c r="Q8" s="115"/>
      <c r="R8" s="116"/>
      <c r="V8" s="16">
        <f t="shared" si="1"/>
        <v>1</v>
      </c>
      <c r="W8" s="16">
        <f t="shared" si="2"/>
        <v>0</v>
      </c>
    </row>
    <row r="9" spans="1:23" s="16" customFormat="1">
      <c r="A9" s="8"/>
      <c r="B9" s="23">
        <v>4</v>
      </c>
      <c r="C9" s="77">
        <v>45104</v>
      </c>
      <c r="D9" s="22" t="s">
        <v>39</v>
      </c>
      <c r="E9" s="22" t="s">
        <v>104</v>
      </c>
      <c r="F9" s="20">
        <v>10</v>
      </c>
      <c r="G9" s="20">
        <v>120</v>
      </c>
      <c r="H9" s="20">
        <v>110</v>
      </c>
      <c r="I9" s="21">
        <v>80</v>
      </c>
      <c r="J9" s="42">
        <f t="shared" si="0"/>
        <v>8800</v>
      </c>
      <c r="K9" s="9"/>
      <c r="M9" s="108"/>
      <c r="N9" s="109"/>
      <c r="O9" s="110"/>
      <c r="P9" s="117"/>
      <c r="Q9" s="118"/>
      <c r="R9" s="119"/>
      <c r="V9" s="16">
        <f t="shared" si="1"/>
        <v>1</v>
      </c>
      <c r="W9" s="16">
        <f t="shared" si="2"/>
        <v>0</v>
      </c>
    </row>
    <row r="10" spans="1:23" s="16" customFormat="1" ht="15.75" thickBot="1">
      <c r="A10" s="8"/>
      <c r="B10" s="23"/>
      <c r="C10" s="77"/>
      <c r="D10" s="22"/>
      <c r="E10" s="22"/>
      <c r="F10" s="20"/>
      <c r="G10" s="20"/>
      <c r="H10" s="20"/>
      <c r="I10" s="21"/>
      <c r="J10" s="42"/>
      <c r="K10" s="9"/>
      <c r="M10" s="111"/>
      <c r="N10" s="112"/>
      <c r="O10" s="113"/>
      <c r="P10" s="120"/>
      <c r="Q10" s="121"/>
      <c r="R10" s="122"/>
      <c r="V10" s="16">
        <f>IF($J10&gt;0,1,0)</f>
        <v>0</v>
      </c>
      <c r="W10" s="16">
        <f>IF($J10&lt;0,1,0)</f>
        <v>0</v>
      </c>
    </row>
    <row r="11" spans="1:23" s="16" customFormat="1" ht="24" thickBot="1">
      <c r="A11" s="8"/>
      <c r="B11" s="123" t="s">
        <v>19</v>
      </c>
      <c r="C11" s="124"/>
      <c r="D11" s="124"/>
      <c r="E11" s="124"/>
      <c r="F11" s="124"/>
      <c r="G11" s="124"/>
      <c r="H11" s="125"/>
      <c r="I11" s="88" t="s">
        <v>20</v>
      </c>
      <c r="J11" s="89">
        <f>SUM(J6:J10)</f>
        <v>19200</v>
      </c>
      <c r="K11" s="9"/>
      <c r="V11" s="16">
        <f>SUM(V6:V10)</f>
        <v>4</v>
      </c>
      <c r="W11" s="16">
        <f>SUM(W6:W10)</f>
        <v>0</v>
      </c>
    </row>
    <row r="12" spans="1:23" s="16" customFormat="1" ht="30" customHeight="1" thickBot="1">
      <c r="A12" s="30"/>
      <c r="B12" s="31"/>
      <c r="C12" s="90"/>
      <c r="D12" s="32"/>
      <c r="E12" s="32"/>
      <c r="F12" s="32"/>
      <c r="G12" s="32"/>
      <c r="H12" s="33"/>
      <c r="I12" s="32"/>
      <c r="J12" s="33"/>
      <c r="K12" s="34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11:H11"/>
    <mergeCell ref="M6:M7"/>
    <mergeCell ref="N6:N7"/>
    <mergeCell ref="O6:O7"/>
    <mergeCell ref="P6:P7"/>
    <mergeCell ref="Q6:Q7"/>
    <mergeCell ref="R6:R7"/>
  </mergeCells>
  <hyperlinks>
    <hyperlink ref="B11" r:id="rId1"/>
    <hyperlink ref="M1" location="'MASTER '!A1" display="Back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0"/>
  <sheetViews>
    <sheetView workbookViewId="0">
      <selection activeCell="M17" sqref="M17"/>
    </sheetView>
  </sheetViews>
  <sheetFormatPr defaultRowHeight="15"/>
  <cols>
    <col min="1" max="1" width="6.85546875" customWidth="1"/>
    <col min="5" max="5" width="19.7109375" customWidth="1"/>
    <col min="10" max="10" width="13.28515625" customWidth="1"/>
    <col min="11" max="11" width="7.7109375" customWidth="1"/>
    <col min="12" max="12" width="6.28515625" customWidth="1"/>
    <col min="13" max="13" width="11.7109375" customWidth="1"/>
    <col min="14" max="14" width="10.140625" customWidth="1"/>
    <col min="17" max="17" width="11.7109375" customWidth="1"/>
    <col min="18" max="18" width="16.5703125" customWidth="1"/>
  </cols>
  <sheetData>
    <row r="1" spans="1:23" s="16" customFormat="1" ht="27" thickBot="1">
      <c r="A1" s="1"/>
      <c r="B1" s="2"/>
      <c r="C1" s="86"/>
      <c r="D1" s="3"/>
      <c r="E1" s="3"/>
      <c r="F1" s="3"/>
      <c r="G1" s="3"/>
      <c r="H1" s="4"/>
      <c r="I1" s="3"/>
      <c r="J1" s="4"/>
      <c r="K1" s="5"/>
      <c r="M1" s="7" t="s">
        <v>0</v>
      </c>
    </row>
    <row r="2" spans="1:23" s="16" customFormat="1" ht="27" thickBot="1">
      <c r="A2" s="8" t="s">
        <v>1</v>
      </c>
      <c r="B2" s="151" t="s">
        <v>2</v>
      </c>
      <c r="C2" s="152"/>
      <c r="D2" s="152"/>
      <c r="E2" s="152"/>
      <c r="F2" s="152"/>
      <c r="G2" s="152"/>
      <c r="H2" s="152"/>
      <c r="I2" s="152"/>
      <c r="J2" s="153"/>
      <c r="K2" s="9"/>
      <c r="M2" s="154" t="s">
        <v>3</v>
      </c>
      <c r="N2" s="156" t="s">
        <v>4</v>
      </c>
      <c r="O2" s="156" t="s">
        <v>5</v>
      </c>
      <c r="P2" s="156" t="s">
        <v>6</v>
      </c>
      <c r="Q2" s="156" t="s">
        <v>7</v>
      </c>
      <c r="R2" s="134" t="s">
        <v>8</v>
      </c>
    </row>
    <row r="3" spans="1:23" s="16" customFormat="1" ht="16.5" thickBot="1">
      <c r="A3" s="8"/>
      <c r="B3" s="136">
        <v>45108</v>
      </c>
      <c r="C3" s="137"/>
      <c r="D3" s="137"/>
      <c r="E3" s="137"/>
      <c r="F3" s="137"/>
      <c r="G3" s="137"/>
      <c r="H3" s="137"/>
      <c r="I3" s="137"/>
      <c r="J3" s="138"/>
      <c r="K3" s="9"/>
      <c r="M3" s="155"/>
      <c r="N3" s="157"/>
      <c r="O3" s="157"/>
      <c r="P3" s="157"/>
      <c r="Q3" s="157"/>
      <c r="R3" s="135"/>
    </row>
    <row r="4" spans="1:23" s="16" customFormat="1" ht="16.5" thickBot="1">
      <c r="A4" s="8"/>
      <c r="B4" s="139" t="s">
        <v>65</v>
      </c>
      <c r="C4" s="140"/>
      <c r="D4" s="140"/>
      <c r="E4" s="140"/>
      <c r="F4" s="140"/>
      <c r="G4" s="140"/>
      <c r="H4" s="140"/>
      <c r="I4" s="140"/>
      <c r="J4" s="141"/>
      <c r="K4" s="9"/>
      <c r="M4" s="142" t="s">
        <v>66</v>
      </c>
      <c r="N4" s="144">
        <f>COUNT(C6:C10)</f>
        <v>5</v>
      </c>
      <c r="O4" s="146">
        <f>V11</f>
        <v>4</v>
      </c>
      <c r="P4" s="146">
        <f>W11</f>
        <v>1</v>
      </c>
      <c r="Q4" s="148">
        <f>N4-O4-P4</f>
        <v>0</v>
      </c>
      <c r="R4" s="132">
        <f>O4/N4</f>
        <v>0.8</v>
      </c>
    </row>
    <row r="5" spans="1:23" s="16" customFormat="1" ht="15.75" thickBot="1">
      <c r="A5" s="8"/>
      <c r="B5" s="44" t="s">
        <v>9</v>
      </c>
      <c r="C5" s="87" t="s">
        <v>10</v>
      </c>
      <c r="D5" s="46" t="s">
        <v>11</v>
      </c>
      <c r="E5" s="46" t="s">
        <v>12</v>
      </c>
      <c r="F5" s="47" t="s">
        <v>67</v>
      </c>
      <c r="G5" s="47" t="s">
        <v>68</v>
      </c>
      <c r="H5" s="48" t="s">
        <v>69</v>
      </c>
      <c r="I5" s="47" t="s">
        <v>70</v>
      </c>
      <c r="J5" s="49" t="s">
        <v>16</v>
      </c>
      <c r="K5" s="9"/>
      <c r="M5" s="143"/>
      <c r="N5" s="145"/>
      <c r="O5" s="147"/>
      <c r="P5" s="147"/>
      <c r="Q5" s="149"/>
      <c r="R5" s="150"/>
      <c r="V5" s="16" t="s">
        <v>5</v>
      </c>
      <c r="W5" s="16" t="s">
        <v>6</v>
      </c>
    </row>
    <row r="6" spans="1:23" s="16" customFormat="1">
      <c r="A6" s="8"/>
      <c r="B6" s="17">
        <v>1</v>
      </c>
      <c r="C6" s="76">
        <v>45111</v>
      </c>
      <c r="D6" s="18" t="s">
        <v>37</v>
      </c>
      <c r="E6" s="18" t="s">
        <v>90</v>
      </c>
      <c r="F6" s="19">
        <v>20</v>
      </c>
      <c r="G6" s="19">
        <v>10</v>
      </c>
      <c r="H6" s="19">
        <v>-10</v>
      </c>
      <c r="I6" s="52">
        <v>80</v>
      </c>
      <c r="J6" s="41">
        <f>H6*I6</f>
        <v>-800</v>
      </c>
      <c r="K6" s="9"/>
      <c r="M6" s="126" t="s">
        <v>72</v>
      </c>
      <c r="N6" s="128">
        <f>SUM(N4:N5)</f>
        <v>5</v>
      </c>
      <c r="O6" s="128">
        <f>SUM(O4:O5)</f>
        <v>4</v>
      </c>
      <c r="P6" s="128">
        <f>SUM(P4:P5)</f>
        <v>1</v>
      </c>
      <c r="Q6" s="130">
        <f>SUM(Q4:Q5)</f>
        <v>0</v>
      </c>
      <c r="R6" s="132">
        <f>O6/N6</f>
        <v>0.8</v>
      </c>
      <c r="V6" s="16">
        <f t="shared" ref="V6:V9" si="0">IF($J6&gt;0,1,0)</f>
        <v>0</v>
      </c>
      <c r="W6" s="16">
        <f t="shared" ref="W6:W9" si="1">IF($J6&lt;0,1,0)</f>
        <v>1</v>
      </c>
    </row>
    <row r="7" spans="1:23" s="16" customFormat="1" ht="15.75" thickBot="1">
      <c r="A7" s="8"/>
      <c r="B7" s="23">
        <v>2</v>
      </c>
      <c r="C7" s="77">
        <v>45111</v>
      </c>
      <c r="D7" s="22" t="s">
        <v>39</v>
      </c>
      <c r="E7" s="22" t="s">
        <v>91</v>
      </c>
      <c r="F7" s="20">
        <v>20</v>
      </c>
      <c r="G7" s="20">
        <v>35</v>
      </c>
      <c r="H7" s="20">
        <v>15</v>
      </c>
      <c r="I7" s="21">
        <v>80</v>
      </c>
      <c r="J7" s="42">
        <f>H7*I7</f>
        <v>1200</v>
      </c>
      <c r="K7" s="9"/>
      <c r="M7" s="127"/>
      <c r="N7" s="129"/>
      <c r="O7" s="129"/>
      <c r="P7" s="129"/>
      <c r="Q7" s="131"/>
      <c r="R7" s="133"/>
      <c r="V7" s="16">
        <f t="shared" si="0"/>
        <v>1</v>
      </c>
      <c r="W7" s="16">
        <f t="shared" si="1"/>
        <v>0</v>
      </c>
    </row>
    <row r="8" spans="1:23" s="16" customFormat="1">
      <c r="A8" s="8"/>
      <c r="B8" s="23">
        <v>3</v>
      </c>
      <c r="C8" s="77">
        <v>45118</v>
      </c>
      <c r="D8" s="22" t="s">
        <v>39</v>
      </c>
      <c r="E8" s="22" t="s">
        <v>92</v>
      </c>
      <c r="F8" s="20">
        <v>10</v>
      </c>
      <c r="G8" s="20">
        <v>150</v>
      </c>
      <c r="H8" s="20">
        <v>140</v>
      </c>
      <c r="I8" s="21">
        <v>80</v>
      </c>
      <c r="J8" s="42">
        <f>H8*I8</f>
        <v>11200</v>
      </c>
      <c r="K8" s="9"/>
      <c r="M8" s="105" t="s">
        <v>18</v>
      </c>
      <c r="N8" s="106"/>
      <c r="O8" s="107"/>
      <c r="P8" s="114">
        <f>R6</f>
        <v>0.8</v>
      </c>
      <c r="Q8" s="115"/>
      <c r="R8" s="116"/>
      <c r="V8" s="16">
        <f t="shared" si="0"/>
        <v>1</v>
      </c>
      <c r="W8" s="16">
        <f t="shared" si="1"/>
        <v>0</v>
      </c>
    </row>
    <row r="9" spans="1:23" s="16" customFormat="1">
      <c r="A9" s="8"/>
      <c r="B9" s="23">
        <v>4</v>
      </c>
      <c r="C9" s="77">
        <v>45125</v>
      </c>
      <c r="D9" s="22" t="s">
        <v>39</v>
      </c>
      <c r="E9" s="22" t="s">
        <v>93</v>
      </c>
      <c r="F9" s="20">
        <v>20</v>
      </c>
      <c r="G9" s="20">
        <v>94</v>
      </c>
      <c r="H9" s="20">
        <v>74</v>
      </c>
      <c r="I9" s="21">
        <v>80</v>
      </c>
      <c r="J9" s="42">
        <f t="shared" ref="J9:J10" si="2">H9*I9</f>
        <v>5920</v>
      </c>
      <c r="K9" s="9"/>
      <c r="M9" s="108"/>
      <c r="N9" s="109"/>
      <c r="O9" s="110"/>
      <c r="P9" s="117"/>
      <c r="Q9" s="118"/>
      <c r="R9" s="119"/>
      <c r="V9" s="16">
        <f t="shared" si="0"/>
        <v>1</v>
      </c>
      <c r="W9" s="16">
        <f t="shared" si="1"/>
        <v>0</v>
      </c>
    </row>
    <row r="10" spans="1:23" s="16" customFormat="1" ht="15.75" thickBot="1">
      <c r="A10" s="8"/>
      <c r="B10" s="23">
        <v>5</v>
      </c>
      <c r="C10" s="77">
        <v>45132</v>
      </c>
      <c r="D10" s="22" t="s">
        <v>39</v>
      </c>
      <c r="E10" s="22" t="s">
        <v>90</v>
      </c>
      <c r="F10" s="20">
        <v>20</v>
      </c>
      <c r="G10" s="20">
        <v>40</v>
      </c>
      <c r="H10" s="20">
        <v>20</v>
      </c>
      <c r="I10" s="21">
        <v>80</v>
      </c>
      <c r="J10" s="42">
        <f t="shared" si="2"/>
        <v>1600</v>
      </c>
      <c r="K10" s="9"/>
      <c r="M10" s="111"/>
      <c r="N10" s="112"/>
      <c r="O10" s="113"/>
      <c r="P10" s="120"/>
      <c r="Q10" s="121"/>
      <c r="R10" s="122"/>
      <c r="V10" s="16">
        <f>IF($J10&gt;0,1,0)</f>
        <v>1</v>
      </c>
      <c r="W10" s="16">
        <f>IF($J10&lt;0,1,0)</f>
        <v>0</v>
      </c>
    </row>
    <row r="11" spans="1:23" s="16" customFormat="1" ht="24" thickBot="1">
      <c r="A11" s="8"/>
      <c r="B11" s="123" t="s">
        <v>19</v>
      </c>
      <c r="C11" s="124"/>
      <c r="D11" s="124"/>
      <c r="E11" s="124"/>
      <c r="F11" s="124"/>
      <c r="G11" s="124"/>
      <c r="H11" s="125"/>
      <c r="I11" s="88" t="s">
        <v>20</v>
      </c>
      <c r="J11" s="89">
        <f>SUM(J6:J10)</f>
        <v>19120</v>
      </c>
      <c r="K11" s="9"/>
      <c r="V11" s="16">
        <f>SUM(V6:V10)</f>
        <v>4</v>
      </c>
      <c r="W11" s="16">
        <f>SUM(W6:W10)</f>
        <v>1</v>
      </c>
    </row>
    <row r="12" spans="1:23" s="16" customFormat="1" ht="30" customHeight="1" thickBot="1">
      <c r="A12" s="30"/>
      <c r="B12" s="31"/>
      <c r="C12" s="90"/>
      <c r="D12" s="32"/>
      <c r="E12" s="32"/>
      <c r="F12" s="32"/>
      <c r="G12" s="32"/>
      <c r="H12" s="33"/>
      <c r="I12" s="32"/>
      <c r="J12" s="33"/>
      <c r="K12" s="34"/>
    </row>
    <row r="16" spans="1:23" ht="15.75" thickBot="1"/>
    <row r="17" spans="1:23" s="16" customFormat="1" ht="27" thickBot="1">
      <c r="A17" s="1"/>
      <c r="B17" s="2"/>
      <c r="C17" s="86"/>
      <c r="D17" s="3"/>
      <c r="E17" s="3"/>
      <c r="F17" s="3"/>
      <c r="G17" s="3"/>
      <c r="H17" s="4"/>
      <c r="I17" s="3"/>
      <c r="J17" s="4"/>
      <c r="K17" s="5"/>
      <c r="M17" s="7" t="s">
        <v>0</v>
      </c>
    </row>
    <row r="18" spans="1:23" s="16" customFormat="1" ht="27" thickBot="1">
      <c r="A18" s="8" t="s">
        <v>1</v>
      </c>
      <c r="B18" s="151" t="s">
        <v>2</v>
      </c>
      <c r="C18" s="152"/>
      <c r="D18" s="152"/>
      <c r="E18" s="152"/>
      <c r="F18" s="152"/>
      <c r="G18" s="152"/>
      <c r="H18" s="152"/>
      <c r="I18" s="152"/>
      <c r="J18" s="153"/>
      <c r="K18" s="9"/>
      <c r="M18" s="154" t="s">
        <v>3</v>
      </c>
      <c r="N18" s="156" t="s">
        <v>4</v>
      </c>
      <c r="O18" s="156" t="s">
        <v>5</v>
      </c>
      <c r="P18" s="156" t="s">
        <v>6</v>
      </c>
      <c r="Q18" s="156" t="s">
        <v>7</v>
      </c>
      <c r="R18" s="134" t="s">
        <v>8</v>
      </c>
    </row>
    <row r="19" spans="1:23" s="16" customFormat="1" ht="16.5" thickBot="1">
      <c r="A19" s="8"/>
      <c r="B19" s="136">
        <v>45108</v>
      </c>
      <c r="C19" s="137"/>
      <c r="D19" s="137"/>
      <c r="E19" s="137"/>
      <c r="F19" s="137"/>
      <c r="G19" s="137"/>
      <c r="H19" s="137"/>
      <c r="I19" s="137"/>
      <c r="J19" s="138"/>
      <c r="K19" s="9"/>
      <c r="M19" s="155"/>
      <c r="N19" s="157"/>
      <c r="O19" s="157"/>
      <c r="P19" s="157"/>
      <c r="Q19" s="157"/>
      <c r="R19" s="135"/>
    </row>
    <row r="20" spans="1:23" s="16" customFormat="1" ht="16.5" thickBot="1">
      <c r="A20" s="8"/>
      <c r="B20" s="139" t="s">
        <v>94</v>
      </c>
      <c r="C20" s="140"/>
      <c r="D20" s="140"/>
      <c r="E20" s="140"/>
      <c r="F20" s="140"/>
      <c r="G20" s="140"/>
      <c r="H20" s="140"/>
      <c r="I20" s="140"/>
      <c r="J20" s="141"/>
      <c r="K20" s="9"/>
      <c r="M20" s="142" t="s">
        <v>78</v>
      </c>
      <c r="N20" s="144">
        <f>COUNT(C22:C28)</f>
        <v>7</v>
      </c>
      <c r="O20" s="146">
        <v>7</v>
      </c>
      <c r="P20" s="146">
        <f>W29</f>
        <v>0</v>
      </c>
      <c r="Q20" s="148">
        <f>N20-O20-P20</f>
        <v>0</v>
      </c>
      <c r="R20" s="132">
        <f>O20/N20</f>
        <v>1</v>
      </c>
    </row>
    <row r="21" spans="1:23" s="16" customFormat="1" ht="15.75" thickBot="1">
      <c r="A21" s="8"/>
      <c r="B21" s="44" t="s">
        <v>9</v>
      </c>
      <c r="C21" s="87" t="s">
        <v>10</v>
      </c>
      <c r="D21" s="46" t="s">
        <v>11</v>
      </c>
      <c r="E21" s="46" t="s">
        <v>12</v>
      </c>
      <c r="F21" s="47" t="s">
        <v>67</v>
      </c>
      <c r="G21" s="47" t="s">
        <v>68</v>
      </c>
      <c r="H21" s="48" t="s">
        <v>69</v>
      </c>
      <c r="I21" s="47" t="s">
        <v>70</v>
      </c>
      <c r="J21" s="49" t="s">
        <v>16</v>
      </c>
      <c r="K21" s="9"/>
      <c r="M21" s="143"/>
      <c r="N21" s="145"/>
      <c r="O21" s="147"/>
      <c r="P21" s="147"/>
      <c r="Q21" s="149"/>
      <c r="R21" s="150"/>
      <c r="V21" s="16" t="s">
        <v>5</v>
      </c>
      <c r="W21" s="16" t="s">
        <v>6</v>
      </c>
    </row>
    <row r="22" spans="1:23" s="16" customFormat="1">
      <c r="A22" s="8"/>
      <c r="B22" s="17">
        <v>1</v>
      </c>
      <c r="C22" s="76">
        <v>45113</v>
      </c>
      <c r="D22" s="22" t="s">
        <v>39</v>
      </c>
      <c r="E22" s="22" t="s">
        <v>95</v>
      </c>
      <c r="F22" s="20">
        <v>10</v>
      </c>
      <c r="G22" s="20">
        <v>20</v>
      </c>
      <c r="H22" s="20">
        <v>10</v>
      </c>
      <c r="I22" s="21">
        <v>100</v>
      </c>
      <c r="J22" s="42">
        <f t="shared" ref="J22:J28" si="3">H22*I22</f>
        <v>1000</v>
      </c>
      <c r="K22" s="9"/>
      <c r="M22" s="126" t="s">
        <v>72</v>
      </c>
      <c r="N22" s="128">
        <f>SUM(N20:N21)</f>
        <v>7</v>
      </c>
      <c r="O22" s="128">
        <v>7</v>
      </c>
      <c r="P22" s="128">
        <f>SUM(P20:P21)</f>
        <v>0</v>
      </c>
      <c r="Q22" s="130">
        <f>SUM(Q20:Q21)</f>
        <v>0</v>
      </c>
      <c r="R22" s="132">
        <f>O22/N22</f>
        <v>1</v>
      </c>
      <c r="V22" s="16">
        <f t="shared" ref="V22:V26" si="4">IF($J22&gt;0,1,0)</f>
        <v>1</v>
      </c>
      <c r="W22" s="16">
        <f t="shared" ref="W22:W26" si="5">IF($J22&lt;0,1,0)</f>
        <v>0</v>
      </c>
    </row>
    <row r="23" spans="1:23" s="16" customFormat="1" ht="15.75" thickBot="1">
      <c r="A23" s="8"/>
      <c r="B23" s="23">
        <v>2</v>
      </c>
      <c r="C23" s="77">
        <v>45113</v>
      </c>
      <c r="D23" s="22" t="s">
        <v>39</v>
      </c>
      <c r="E23" s="22" t="s">
        <v>96</v>
      </c>
      <c r="F23" s="20">
        <v>25</v>
      </c>
      <c r="G23" s="20">
        <v>45</v>
      </c>
      <c r="H23" s="20">
        <v>20</v>
      </c>
      <c r="I23" s="21">
        <v>50</v>
      </c>
      <c r="J23" s="42">
        <f t="shared" si="3"/>
        <v>1000</v>
      </c>
      <c r="K23" s="9"/>
      <c r="M23" s="127"/>
      <c r="N23" s="129"/>
      <c r="O23" s="129"/>
      <c r="P23" s="129"/>
      <c r="Q23" s="131"/>
      <c r="R23" s="133"/>
      <c r="V23" s="16">
        <f t="shared" si="4"/>
        <v>1</v>
      </c>
      <c r="W23" s="16">
        <f t="shared" si="5"/>
        <v>0</v>
      </c>
    </row>
    <row r="24" spans="1:23" s="16" customFormat="1">
      <c r="A24" s="8"/>
      <c r="B24" s="23">
        <v>3</v>
      </c>
      <c r="C24" s="77">
        <v>45120</v>
      </c>
      <c r="D24" s="22" t="s">
        <v>39</v>
      </c>
      <c r="E24" s="22" t="s">
        <v>97</v>
      </c>
      <c r="F24" s="20">
        <v>20</v>
      </c>
      <c r="G24" s="20">
        <v>117</v>
      </c>
      <c r="H24" s="20">
        <f>117-20</f>
        <v>97</v>
      </c>
      <c r="I24" s="21">
        <v>100</v>
      </c>
      <c r="J24" s="42">
        <f t="shared" si="3"/>
        <v>9700</v>
      </c>
      <c r="K24" s="9"/>
      <c r="M24" s="105" t="s">
        <v>18</v>
      </c>
      <c r="N24" s="106"/>
      <c r="O24" s="107"/>
      <c r="P24" s="114">
        <f>R22</f>
        <v>1</v>
      </c>
      <c r="Q24" s="115"/>
      <c r="R24" s="116"/>
      <c r="V24" s="16">
        <f t="shared" si="4"/>
        <v>1</v>
      </c>
      <c r="W24" s="16">
        <f t="shared" si="5"/>
        <v>0</v>
      </c>
    </row>
    <row r="25" spans="1:23" s="16" customFormat="1">
      <c r="A25" s="8"/>
      <c r="B25" s="23">
        <v>4</v>
      </c>
      <c r="C25" s="77">
        <v>45127</v>
      </c>
      <c r="D25" s="22" t="s">
        <v>39</v>
      </c>
      <c r="E25" s="22" t="s">
        <v>98</v>
      </c>
      <c r="F25" s="20">
        <v>20</v>
      </c>
      <c r="G25" s="20">
        <v>67</v>
      </c>
      <c r="H25" s="20">
        <v>47</v>
      </c>
      <c r="I25" s="21">
        <v>30</v>
      </c>
      <c r="J25" s="42">
        <v>1410</v>
      </c>
      <c r="K25" s="9"/>
      <c r="M25" s="108"/>
      <c r="N25" s="109"/>
      <c r="O25" s="110"/>
      <c r="P25" s="117"/>
      <c r="Q25" s="118"/>
      <c r="R25" s="119"/>
    </row>
    <row r="26" spans="1:23" s="16" customFormat="1">
      <c r="A26" s="8"/>
      <c r="B26" s="23">
        <v>5</v>
      </c>
      <c r="C26" s="77">
        <v>45133</v>
      </c>
      <c r="D26" s="22" t="s">
        <v>39</v>
      </c>
      <c r="E26" s="22" t="s">
        <v>99</v>
      </c>
      <c r="F26" s="20">
        <v>30</v>
      </c>
      <c r="G26" s="20">
        <v>70</v>
      </c>
      <c r="H26" s="20">
        <v>40</v>
      </c>
      <c r="I26" s="21">
        <v>30</v>
      </c>
      <c r="J26" s="42">
        <f t="shared" si="3"/>
        <v>1200</v>
      </c>
      <c r="K26" s="9"/>
      <c r="M26" s="108"/>
      <c r="N26" s="109"/>
      <c r="O26" s="110"/>
      <c r="P26" s="117"/>
      <c r="Q26" s="118"/>
      <c r="R26" s="119"/>
      <c r="V26" s="16">
        <f t="shared" si="4"/>
        <v>1</v>
      </c>
      <c r="W26" s="16">
        <f t="shared" si="5"/>
        <v>0</v>
      </c>
    </row>
    <row r="27" spans="1:23" s="16" customFormat="1">
      <c r="A27" s="8"/>
      <c r="B27" s="23">
        <v>6</v>
      </c>
      <c r="C27" s="77">
        <v>45134</v>
      </c>
      <c r="D27" s="22" t="s">
        <v>39</v>
      </c>
      <c r="E27" s="22" t="s">
        <v>100</v>
      </c>
      <c r="F27" s="20">
        <v>10</v>
      </c>
      <c r="G27" s="20">
        <v>100</v>
      </c>
      <c r="H27" s="20">
        <v>90</v>
      </c>
      <c r="I27" s="21">
        <v>100</v>
      </c>
      <c r="J27" s="42">
        <f t="shared" si="3"/>
        <v>9000</v>
      </c>
      <c r="K27" s="9"/>
      <c r="M27" s="108"/>
      <c r="N27" s="109"/>
      <c r="O27" s="110"/>
      <c r="P27" s="117"/>
      <c r="Q27" s="118"/>
      <c r="R27" s="119"/>
    </row>
    <row r="28" spans="1:23" s="16" customFormat="1" ht="15.75" thickBot="1">
      <c r="A28" s="8"/>
      <c r="B28" s="23">
        <v>7</v>
      </c>
      <c r="C28" s="77">
        <v>45134</v>
      </c>
      <c r="D28" s="22" t="s">
        <v>39</v>
      </c>
      <c r="E28" s="22" t="s">
        <v>101</v>
      </c>
      <c r="F28" s="20">
        <v>10</v>
      </c>
      <c r="G28" s="20">
        <v>30</v>
      </c>
      <c r="H28" s="20">
        <v>20</v>
      </c>
      <c r="I28" s="21">
        <v>30</v>
      </c>
      <c r="J28" s="42">
        <f t="shared" si="3"/>
        <v>600</v>
      </c>
      <c r="K28" s="9"/>
      <c r="M28" s="111"/>
      <c r="N28" s="112"/>
      <c r="O28" s="113"/>
      <c r="P28" s="120"/>
      <c r="Q28" s="121"/>
      <c r="R28" s="122"/>
      <c r="V28" s="16">
        <f>IF($J28&gt;0,1,0)</f>
        <v>1</v>
      </c>
      <c r="W28" s="16">
        <f>IF($J28&lt;0,1,0)</f>
        <v>0</v>
      </c>
    </row>
    <row r="29" spans="1:23" s="16" customFormat="1" ht="24" thickBot="1">
      <c r="A29" s="8"/>
      <c r="B29" s="123" t="s">
        <v>19</v>
      </c>
      <c r="C29" s="124"/>
      <c r="D29" s="124"/>
      <c r="E29" s="124"/>
      <c r="F29" s="124"/>
      <c r="G29" s="124"/>
      <c r="H29" s="125"/>
      <c r="I29" s="88" t="s">
        <v>20</v>
      </c>
      <c r="J29" s="89">
        <f>SUM(J22:J28)</f>
        <v>23910</v>
      </c>
      <c r="K29" s="9"/>
      <c r="V29" s="16">
        <f>SUM(V22:V28)</f>
        <v>5</v>
      </c>
      <c r="W29" s="16">
        <f>SUM(W22:W28)</f>
        <v>0</v>
      </c>
    </row>
    <row r="30" spans="1:23" s="16" customFormat="1" ht="30" customHeight="1" thickBot="1">
      <c r="A30" s="30"/>
      <c r="B30" s="31"/>
      <c r="C30" s="90"/>
      <c r="D30" s="32"/>
      <c r="E30" s="32"/>
      <c r="F30" s="32"/>
      <c r="G30" s="32"/>
      <c r="H30" s="33"/>
      <c r="I30" s="32"/>
      <c r="J30" s="33"/>
      <c r="K30" s="34"/>
    </row>
  </sheetData>
  <mergeCells count="48"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6:M7"/>
    <mergeCell ref="N6:N7"/>
    <mergeCell ref="O6:O7"/>
    <mergeCell ref="P6:P7"/>
    <mergeCell ref="Q6:Q7"/>
    <mergeCell ref="M8:O10"/>
    <mergeCell ref="P8:R10"/>
    <mergeCell ref="B11:H11"/>
    <mergeCell ref="B18:J18"/>
    <mergeCell ref="M18:M19"/>
    <mergeCell ref="N18:N19"/>
    <mergeCell ref="O18:O19"/>
    <mergeCell ref="P18:P19"/>
    <mergeCell ref="Q18:Q19"/>
    <mergeCell ref="R18:R19"/>
    <mergeCell ref="B19:J19"/>
    <mergeCell ref="P24:R28"/>
    <mergeCell ref="B29:H29"/>
    <mergeCell ref="Q20:Q21"/>
    <mergeCell ref="R20:R21"/>
    <mergeCell ref="M22:M23"/>
    <mergeCell ref="N22:N23"/>
    <mergeCell ref="O22:O23"/>
    <mergeCell ref="P22:P23"/>
    <mergeCell ref="Q22:Q23"/>
    <mergeCell ref="R22:R23"/>
    <mergeCell ref="P20:P21"/>
    <mergeCell ref="B20:J20"/>
    <mergeCell ref="M20:M21"/>
    <mergeCell ref="N20:N21"/>
    <mergeCell ref="O20:O21"/>
    <mergeCell ref="M24:O28"/>
  </mergeCells>
  <hyperlinks>
    <hyperlink ref="B11" r:id="rId1"/>
    <hyperlink ref="B29" r:id="rId2"/>
    <hyperlink ref="M1" location="'MASTER '!A1" display="Back"/>
    <hyperlink ref="M17" location="'MASTER '!A1" display="Back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1"/>
  <sheetViews>
    <sheetView workbookViewId="0">
      <selection activeCell="M38" sqref="M38"/>
    </sheetView>
  </sheetViews>
  <sheetFormatPr defaultRowHeight="15"/>
  <cols>
    <col min="1" max="1" width="5.5703125" customWidth="1"/>
    <col min="3" max="3" width="11.85546875" customWidth="1"/>
    <col min="5" max="5" width="20.28515625" customWidth="1"/>
    <col min="9" max="9" width="10" customWidth="1"/>
    <col min="10" max="10" width="10.28515625" customWidth="1"/>
    <col min="11" max="11" width="6.5703125" customWidth="1"/>
    <col min="12" max="12" width="7.42578125" customWidth="1"/>
    <col min="13" max="13" width="14.7109375" customWidth="1"/>
    <col min="14" max="14" width="12.42578125" customWidth="1"/>
    <col min="16" max="16" width="10" customWidth="1"/>
    <col min="17" max="17" width="11" customWidth="1"/>
    <col min="18" max="18" width="13.42578125" customWidth="1"/>
  </cols>
  <sheetData>
    <row r="1" spans="1:23" s="16" customFormat="1" ht="27" thickBot="1">
      <c r="A1" s="1"/>
      <c r="B1" s="2"/>
      <c r="C1" s="86"/>
      <c r="D1" s="3"/>
      <c r="E1" s="3"/>
      <c r="F1" s="3"/>
      <c r="G1" s="3"/>
      <c r="H1" s="4"/>
      <c r="I1" s="3"/>
      <c r="J1" s="4"/>
      <c r="K1" s="5"/>
      <c r="M1" s="7" t="s">
        <v>0</v>
      </c>
    </row>
    <row r="2" spans="1:23" s="16" customFormat="1" ht="27" thickBot="1">
      <c r="A2" s="8" t="s">
        <v>1</v>
      </c>
      <c r="B2" s="151" t="s">
        <v>2</v>
      </c>
      <c r="C2" s="152"/>
      <c r="D2" s="152"/>
      <c r="E2" s="152"/>
      <c r="F2" s="152"/>
      <c r="G2" s="152"/>
      <c r="H2" s="152"/>
      <c r="I2" s="152"/>
      <c r="J2" s="153"/>
      <c r="K2" s="9"/>
      <c r="M2" s="154" t="s">
        <v>3</v>
      </c>
      <c r="N2" s="156" t="s">
        <v>4</v>
      </c>
      <c r="O2" s="156" t="s">
        <v>5</v>
      </c>
      <c r="P2" s="156" t="s">
        <v>6</v>
      </c>
      <c r="Q2" s="156" t="s">
        <v>7</v>
      </c>
      <c r="R2" s="134" t="s">
        <v>8</v>
      </c>
    </row>
    <row r="3" spans="1:23" s="16" customFormat="1" ht="16.5" thickBot="1">
      <c r="A3" s="8"/>
      <c r="B3" s="136">
        <v>45139</v>
      </c>
      <c r="C3" s="137"/>
      <c r="D3" s="137"/>
      <c r="E3" s="137"/>
      <c r="F3" s="137"/>
      <c r="G3" s="137"/>
      <c r="H3" s="137"/>
      <c r="I3" s="137"/>
      <c r="J3" s="138"/>
      <c r="K3" s="9"/>
      <c r="M3" s="155"/>
      <c r="N3" s="157"/>
      <c r="O3" s="157"/>
      <c r="P3" s="157"/>
      <c r="Q3" s="157"/>
      <c r="R3" s="135"/>
    </row>
    <row r="4" spans="1:23" s="16" customFormat="1" ht="16.5" thickBot="1">
      <c r="A4" s="8"/>
      <c r="B4" s="139" t="s">
        <v>65</v>
      </c>
      <c r="C4" s="140"/>
      <c r="D4" s="140"/>
      <c r="E4" s="140"/>
      <c r="F4" s="140"/>
      <c r="G4" s="140"/>
      <c r="H4" s="140"/>
      <c r="I4" s="140"/>
      <c r="J4" s="141"/>
      <c r="K4" s="9"/>
      <c r="M4" s="142" t="s">
        <v>66</v>
      </c>
      <c r="N4" s="144">
        <f>COUNT(C6:C11)</f>
        <v>6</v>
      </c>
      <c r="O4" s="146">
        <f>V12</f>
        <v>5</v>
      </c>
      <c r="P4" s="146">
        <f>W12</f>
        <v>1</v>
      </c>
      <c r="Q4" s="148">
        <f>N4-O4-P4</f>
        <v>0</v>
      </c>
      <c r="R4" s="132">
        <f>O4/N4</f>
        <v>0.83333333333333337</v>
      </c>
    </row>
    <row r="5" spans="1:23" s="16" customFormat="1" ht="15.75" thickBot="1">
      <c r="A5" s="8"/>
      <c r="B5" s="44" t="s">
        <v>9</v>
      </c>
      <c r="C5" s="87" t="s">
        <v>10</v>
      </c>
      <c r="D5" s="46" t="s">
        <v>11</v>
      </c>
      <c r="E5" s="46" t="s">
        <v>12</v>
      </c>
      <c r="F5" s="47" t="s">
        <v>67</v>
      </c>
      <c r="G5" s="47" t="s">
        <v>68</v>
      </c>
      <c r="H5" s="48" t="s">
        <v>69</v>
      </c>
      <c r="I5" s="47" t="s">
        <v>70</v>
      </c>
      <c r="J5" s="49" t="s">
        <v>16</v>
      </c>
      <c r="K5" s="9"/>
      <c r="M5" s="143"/>
      <c r="N5" s="145"/>
      <c r="O5" s="147"/>
      <c r="P5" s="147"/>
      <c r="Q5" s="149"/>
      <c r="R5" s="150"/>
      <c r="V5" s="16" t="s">
        <v>5</v>
      </c>
      <c r="W5" s="16" t="s">
        <v>6</v>
      </c>
    </row>
    <row r="6" spans="1:23" s="16" customFormat="1">
      <c r="A6" s="8"/>
      <c r="B6" s="17">
        <v>1</v>
      </c>
      <c r="C6" s="76">
        <v>45139</v>
      </c>
      <c r="D6" s="18" t="s">
        <v>37</v>
      </c>
      <c r="E6" s="18" t="s">
        <v>71</v>
      </c>
      <c r="F6" s="19">
        <v>25</v>
      </c>
      <c r="G6" s="19">
        <v>50</v>
      </c>
      <c r="H6" s="19">
        <v>25</v>
      </c>
      <c r="I6" s="52">
        <v>80</v>
      </c>
      <c r="J6" s="41">
        <f>H6*I6</f>
        <v>2000</v>
      </c>
      <c r="K6" s="9"/>
      <c r="M6" s="126" t="s">
        <v>72</v>
      </c>
      <c r="N6" s="128">
        <f>SUM(N4:N5)</f>
        <v>6</v>
      </c>
      <c r="O6" s="128">
        <f>SUM(O4:O5)</f>
        <v>5</v>
      </c>
      <c r="P6" s="128">
        <f>SUM(P4:P5)</f>
        <v>1</v>
      </c>
      <c r="Q6" s="130">
        <f>SUM(Q4:Q5)</f>
        <v>0</v>
      </c>
      <c r="R6" s="132">
        <f>O6/N6</f>
        <v>0.83333333333333337</v>
      </c>
      <c r="V6" s="16">
        <f t="shared" ref="V6:V10" si="0">IF($J6&gt;0,1,0)</f>
        <v>1</v>
      </c>
      <c r="W6" s="16">
        <f t="shared" ref="W6:W10" si="1">IF($J6&lt;0,1,0)</f>
        <v>0</v>
      </c>
    </row>
    <row r="7" spans="1:23" s="16" customFormat="1" ht="15.75" thickBot="1">
      <c r="A7" s="8"/>
      <c r="B7" s="23">
        <v>2</v>
      </c>
      <c r="C7" s="77">
        <v>45146</v>
      </c>
      <c r="D7" s="22" t="s">
        <v>39</v>
      </c>
      <c r="E7" s="22" t="s">
        <v>73</v>
      </c>
      <c r="F7" s="20">
        <v>20</v>
      </c>
      <c r="G7" s="20">
        <v>10</v>
      </c>
      <c r="H7" s="20">
        <v>-10</v>
      </c>
      <c r="I7" s="21">
        <v>80</v>
      </c>
      <c r="J7" s="42">
        <f>H7*I7</f>
        <v>-800</v>
      </c>
      <c r="K7" s="9"/>
      <c r="M7" s="127"/>
      <c r="N7" s="129"/>
      <c r="O7" s="129"/>
      <c r="P7" s="129"/>
      <c r="Q7" s="131"/>
      <c r="R7" s="133"/>
      <c r="V7" s="16">
        <f t="shared" si="0"/>
        <v>0</v>
      </c>
      <c r="W7" s="16">
        <f t="shared" si="1"/>
        <v>1</v>
      </c>
    </row>
    <row r="8" spans="1:23" s="16" customFormat="1">
      <c r="A8" s="8"/>
      <c r="B8" s="23">
        <v>3</v>
      </c>
      <c r="C8" s="77">
        <v>45146</v>
      </c>
      <c r="D8" s="22" t="s">
        <v>39</v>
      </c>
      <c r="E8" s="22" t="s">
        <v>74</v>
      </c>
      <c r="F8" s="20">
        <v>30</v>
      </c>
      <c r="G8" s="20">
        <v>40</v>
      </c>
      <c r="H8" s="20">
        <v>10</v>
      </c>
      <c r="I8" s="21">
        <v>80</v>
      </c>
      <c r="J8" s="42">
        <f>H8*I8</f>
        <v>800</v>
      </c>
      <c r="K8" s="9"/>
      <c r="M8" s="105" t="s">
        <v>18</v>
      </c>
      <c r="N8" s="106"/>
      <c r="O8" s="107"/>
      <c r="P8" s="114">
        <f>R6</f>
        <v>0.83333333333333337</v>
      </c>
      <c r="Q8" s="115"/>
      <c r="R8" s="116"/>
      <c r="V8" s="16">
        <f t="shared" si="0"/>
        <v>1</v>
      </c>
      <c r="W8" s="16">
        <f t="shared" si="1"/>
        <v>0</v>
      </c>
    </row>
    <row r="9" spans="1:23" s="16" customFormat="1">
      <c r="A9" s="8"/>
      <c r="B9" s="23">
        <v>4</v>
      </c>
      <c r="C9" s="77">
        <v>45152</v>
      </c>
      <c r="D9" s="22" t="s">
        <v>39</v>
      </c>
      <c r="E9" s="22" t="s">
        <v>75</v>
      </c>
      <c r="F9" s="20">
        <v>20</v>
      </c>
      <c r="G9" s="20">
        <v>90</v>
      </c>
      <c r="H9" s="20">
        <v>70</v>
      </c>
      <c r="I9" s="21">
        <v>80</v>
      </c>
      <c r="J9" s="42">
        <f t="shared" ref="J9:J11" si="2">H9*I9</f>
        <v>5600</v>
      </c>
      <c r="K9" s="9"/>
      <c r="M9" s="108"/>
      <c r="N9" s="109"/>
      <c r="O9" s="110"/>
      <c r="P9" s="117"/>
      <c r="Q9" s="118"/>
      <c r="R9" s="119"/>
      <c r="V9" s="16">
        <f t="shared" si="0"/>
        <v>1</v>
      </c>
      <c r="W9" s="16">
        <f t="shared" si="1"/>
        <v>0</v>
      </c>
    </row>
    <row r="10" spans="1:23" s="16" customFormat="1">
      <c r="A10" s="8"/>
      <c r="B10" s="23">
        <v>5</v>
      </c>
      <c r="C10" s="77">
        <v>45160</v>
      </c>
      <c r="D10" s="22" t="s">
        <v>39</v>
      </c>
      <c r="E10" s="22" t="s">
        <v>76</v>
      </c>
      <c r="F10" s="20">
        <v>15</v>
      </c>
      <c r="G10" s="20">
        <v>50</v>
      </c>
      <c r="H10" s="20">
        <v>35</v>
      </c>
      <c r="I10" s="21">
        <v>80</v>
      </c>
      <c r="J10" s="42">
        <f t="shared" si="2"/>
        <v>2800</v>
      </c>
      <c r="K10" s="9"/>
      <c r="M10" s="108"/>
      <c r="N10" s="109"/>
      <c r="O10" s="110"/>
      <c r="P10" s="117"/>
      <c r="Q10" s="118"/>
      <c r="R10" s="119"/>
      <c r="V10" s="16">
        <f t="shared" si="0"/>
        <v>1</v>
      </c>
      <c r="W10" s="16">
        <f t="shared" si="1"/>
        <v>0</v>
      </c>
    </row>
    <row r="11" spans="1:23" s="16" customFormat="1" ht="15.75" thickBot="1">
      <c r="A11" s="8"/>
      <c r="B11" s="23">
        <v>6</v>
      </c>
      <c r="C11" s="77">
        <v>45167</v>
      </c>
      <c r="D11" s="22" t="s">
        <v>39</v>
      </c>
      <c r="E11" s="22" t="s">
        <v>76</v>
      </c>
      <c r="F11" s="20">
        <v>10</v>
      </c>
      <c r="G11" s="20">
        <v>50</v>
      </c>
      <c r="H11" s="20">
        <v>40</v>
      </c>
      <c r="I11" s="21">
        <v>80</v>
      </c>
      <c r="J11" s="42">
        <f t="shared" si="2"/>
        <v>3200</v>
      </c>
      <c r="K11" s="9"/>
      <c r="M11" s="111"/>
      <c r="N11" s="112"/>
      <c r="O11" s="113"/>
      <c r="P11" s="120"/>
      <c r="Q11" s="121"/>
      <c r="R11" s="122"/>
      <c r="V11" s="16">
        <f>IF($J11&gt;0,1,0)</f>
        <v>1</v>
      </c>
      <c r="W11" s="16">
        <f>IF($J11&lt;0,1,0)</f>
        <v>0</v>
      </c>
    </row>
    <row r="12" spans="1:23" s="16" customFormat="1" ht="24" thickBot="1">
      <c r="A12" s="8"/>
      <c r="B12" s="161" t="s">
        <v>19</v>
      </c>
      <c r="C12" s="124"/>
      <c r="D12" s="124"/>
      <c r="E12" s="124"/>
      <c r="F12" s="124"/>
      <c r="G12" s="124"/>
      <c r="H12" s="125"/>
      <c r="I12" s="88" t="s">
        <v>20</v>
      </c>
      <c r="J12" s="89">
        <f>SUM(J6:J11)</f>
        <v>13600</v>
      </c>
      <c r="K12" s="9"/>
      <c r="V12" s="16">
        <f>SUM(V6:V11)</f>
        <v>5</v>
      </c>
      <c r="W12" s="16">
        <f>SUM(W6:W11)</f>
        <v>1</v>
      </c>
    </row>
    <row r="13" spans="1:23" s="16" customFormat="1" ht="30" customHeight="1" thickBot="1">
      <c r="A13" s="30"/>
      <c r="B13" s="31"/>
      <c r="C13" s="90"/>
      <c r="D13" s="32"/>
      <c r="E13" s="32"/>
      <c r="F13" s="32"/>
      <c r="G13" s="32"/>
      <c r="H13" s="33"/>
      <c r="I13" s="32"/>
      <c r="J13" s="33"/>
      <c r="K13" s="34"/>
    </row>
    <row r="17" spans="1:23" ht="19.5" customHeight="1" thickBot="1"/>
    <row r="18" spans="1:23" ht="27" thickBot="1">
      <c r="A18" s="1"/>
      <c r="B18" s="2"/>
      <c r="C18" s="86"/>
      <c r="D18" s="3"/>
      <c r="E18" s="3"/>
      <c r="F18" s="3"/>
      <c r="G18" s="3"/>
      <c r="H18" s="4"/>
      <c r="I18" s="3"/>
      <c r="J18" s="4"/>
      <c r="K18" s="5"/>
      <c r="L18" s="16"/>
      <c r="M18" s="7" t="s">
        <v>0</v>
      </c>
      <c r="N18" s="16"/>
      <c r="O18" s="16"/>
      <c r="P18" s="16"/>
      <c r="Q18" s="16"/>
      <c r="R18" s="16"/>
    </row>
    <row r="19" spans="1:23" ht="27" thickBot="1">
      <c r="A19" s="8" t="s">
        <v>1</v>
      </c>
      <c r="B19" s="151" t="s">
        <v>2</v>
      </c>
      <c r="C19" s="152"/>
      <c r="D19" s="152"/>
      <c r="E19" s="152"/>
      <c r="F19" s="152"/>
      <c r="G19" s="152"/>
      <c r="H19" s="152"/>
      <c r="I19" s="152"/>
      <c r="J19" s="153"/>
      <c r="K19" s="9"/>
      <c r="L19" s="16"/>
      <c r="M19" s="154" t="s">
        <v>3</v>
      </c>
      <c r="N19" s="156" t="s">
        <v>4</v>
      </c>
      <c r="O19" s="156" t="s">
        <v>5</v>
      </c>
      <c r="P19" s="156" t="s">
        <v>6</v>
      </c>
      <c r="Q19" s="156" t="s">
        <v>7</v>
      </c>
      <c r="R19" s="134" t="s">
        <v>8</v>
      </c>
    </row>
    <row r="20" spans="1:23" ht="16.5" thickBot="1">
      <c r="A20" s="8"/>
      <c r="B20" s="136">
        <v>45139</v>
      </c>
      <c r="C20" s="137"/>
      <c r="D20" s="137"/>
      <c r="E20" s="137"/>
      <c r="F20" s="137"/>
      <c r="G20" s="137"/>
      <c r="H20" s="137"/>
      <c r="I20" s="137"/>
      <c r="J20" s="138"/>
      <c r="K20" s="9"/>
      <c r="L20" s="16"/>
      <c r="M20" s="155"/>
      <c r="N20" s="157"/>
      <c r="O20" s="157"/>
      <c r="P20" s="157"/>
      <c r="Q20" s="157"/>
      <c r="R20" s="135"/>
    </row>
    <row r="21" spans="1:23" ht="16.5" thickBot="1">
      <c r="A21" s="8"/>
      <c r="B21" s="139" t="s">
        <v>77</v>
      </c>
      <c r="C21" s="140"/>
      <c r="D21" s="140"/>
      <c r="E21" s="140"/>
      <c r="F21" s="140"/>
      <c r="G21" s="140"/>
      <c r="H21" s="140"/>
      <c r="I21" s="140"/>
      <c r="J21" s="141"/>
      <c r="K21" s="9"/>
      <c r="L21" s="16"/>
      <c r="M21" s="142" t="s">
        <v>78</v>
      </c>
      <c r="N21" s="144">
        <v>9</v>
      </c>
      <c r="O21" s="146">
        <v>9</v>
      </c>
      <c r="P21" s="146">
        <f>W36</f>
        <v>0</v>
      </c>
      <c r="Q21" s="148">
        <v>0</v>
      </c>
      <c r="R21" s="132">
        <f>O21/N21</f>
        <v>1</v>
      </c>
    </row>
    <row r="22" spans="1:23" s="16" customFormat="1" ht="15.75" thickBot="1">
      <c r="A22" s="8"/>
      <c r="B22" s="44" t="s">
        <v>9</v>
      </c>
      <c r="C22" s="87" t="s">
        <v>10</v>
      </c>
      <c r="D22" s="46" t="s">
        <v>11</v>
      </c>
      <c r="E22" s="46" t="s">
        <v>12</v>
      </c>
      <c r="F22" s="47" t="s">
        <v>67</v>
      </c>
      <c r="G22" s="47" t="s">
        <v>68</v>
      </c>
      <c r="H22" s="48" t="s">
        <v>69</v>
      </c>
      <c r="I22" s="47" t="s">
        <v>70</v>
      </c>
      <c r="J22" s="49" t="s">
        <v>16</v>
      </c>
      <c r="K22" s="9"/>
      <c r="M22" s="143"/>
      <c r="N22" s="145"/>
      <c r="O22" s="147"/>
      <c r="P22" s="147"/>
      <c r="Q22" s="149"/>
      <c r="R22" s="150"/>
    </row>
    <row r="23" spans="1:23" s="16" customFormat="1">
      <c r="A23" s="8"/>
      <c r="B23" s="17">
        <v>1</v>
      </c>
      <c r="C23" s="76">
        <v>45141</v>
      </c>
      <c r="D23" s="18" t="s">
        <v>37</v>
      </c>
      <c r="E23" s="18" t="s">
        <v>79</v>
      </c>
      <c r="F23" s="19">
        <v>10</v>
      </c>
      <c r="G23" s="19">
        <v>25</v>
      </c>
      <c r="H23" s="19">
        <v>15</v>
      </c>
      <c r="I23" s="52">
        <v>100</v>
      </c>
      <c r="J23" s="41">
        <f>H23*I23</f>
        <v>1500</v>
      </c>
      <c r="K23" s="9"/>
      <c r="M23" s="126" t="s">
        <v>72</v>
      </c>
      <c r="N23" s="128">
        <v>9</v>
      </c>
      <c r="O23" s="128">
        <v>9</v>
      </c>
      <c r="P23" s="128">
        <f>SUM(P21:P22)</f>
        <v>0</v>
      </c>
      <c r="Q23" s="130">
        <f>SUM(Q21:Q22)</f>
        <v>0</v>
      </c>
      <c r="R23" s="132">
        <f>O23/N23</f>
        <v>1</v>
      </c>
    </row>
    <row r="24" spans="1:23" s="16" customFormat="1" ht="15.75" thickBot="1">
      <c r="A24" s="8"/>
      <c r="B24" s="23">
        <v>2</v>
      </c>
      <c r="C24" s="77">
        <v>45148</v>
      </c>
      <c r="D24" s="22" t="s">
        <v>39</v>
      </c>
      <c r="E24" s="22" t="s">
        <v>40</v>
      </c>
      <c r="F24" s="20">
        <v>20</v>
      </c>
      <c r="G24" s="20">
        <v>33</v>
      </c>
      <c r="H24" s="20">
        <v>13</v>
      </c>
      <c r="I24" s="21">
        <v>100</v>
      </c>
      <c r="J24" s="42">
        <f>H24*I24</f>
        <v>1300</v>
      </c>
      <c r="K24" s="9"/>
      <c r="M24" s="127"/>
      <c r="N24" s="129"/>
      <c r="O24" s="129"/>
      <c r="P24" s="129"/>
      <c r="Q24" s="131"/>
      <c r="R24" s="133"/>
    </row>
    <row r="25" spans="1:23" s="16" customFormat="1">
      <c r="A25" s="8"/>
      <c r="B25" s="23">
        <v>3</v>
      </c>
      <c r="C25" s="77">
        <v>45148</v>
      </c>
      <c r="D25" s="22" t="s">
        <v>39</v>
      </c>
      <c r="E25" s="22" t="s">
        <v>80</v>
      </c>
      <c r="F25" s="20">
        <v>20</v>
      </c>
      <c r="G25" s="20">
        <v>35</v>
      </c>
      <c r="H25" s="20">
        <v>15</v>
      </c>
      <c r="I25" s="21">
        <v>30</v>
      </c>
      <c r="J25" s="42">
        <f>H25*I25</f>
        <v>450</v>
      </c>
      <c r="K25" s="9"/>
      <c r="M25" s="105" t="s">
        <v>18</v>
      </c>
      <c r="N25" s="106"/>
      <c r="O25" s="107"/>
      <c r="P25" s="114">
        <f>R23</f>
        <v>1</v>
      </c>
      <c r="Q25" s="115"/>
      <c r="R25" s="116"/>
    </row>
    <row r="26" spans="1:23" s="16" customFormat="1">
      <c r="A26" s="8"/>
      <c r="B26" s="23">
        <v>4</v>
      </c>
      <c r="C26" s="77">
        <v>45155</v>
      </c>
      <c r="D26" s="22" t="s">
        <v>39</v>
      </c>
      <c r="E26" s="22" t="s">
        <v>81</v>
      </c>
      <c r="F26" s="20">
        <v>25</v>
      </c>
      <c r="G26" s="20">
        <v>45</v>
      </c>
      <c r="H26" s="20">
        <v>20</v>
      </c>
      <c r="I26" s="21">
        <v>30</v>
      </c>
      <c r="J26" s="42">
        <f t="shared" ref="J26" si="3">H26*I26</f>
        <v>600</v>
      </c>
      <c r="K26" s="9"/>
      <c r="M26" s="108"/>
      <c r="N26" s="109"/>
      <c r="O26" s="110"/>
      <c r="P26" s="117"/>
      <c r="Q26" s="118"/>
      <c r="R26" s="119"/>
      <c r="V26" s="16" t="s">
        <v>5</v>
      </c>
      <c r="W26" s="16" t="s">
        <v>6</v>
      </c>
    </row>
    <row r="27" spans="1:23" s="16" customFormat="1">
      <c r="A27" s="8"/>
      <c r="B27" s="23">
        <v>5</v>
      </c>
      <c r="C27" s="77">
        <v>45162</v>
      </c>
      <c r="D27" s="22" t="s">
        <v>39</v>
      </c>
      <c r="E27" s="22" t="s">
        <v>82</v>
      </c>
      <c r="F27" s="20">
        <v>5</v>
      </c>
      <c r="G27" s="20">
        <v>17</v>
      </c>
      <c r="H27" s="20">
        <v>12</v>
      </c>
      <c r="I27" s="21">
        <v>100</v>
      </c>
      <c r="J27" s="42">
        <v>1200</v>
      </c>
      <c r="K27" s="9"/>
      <c r="M27" s="108"/>
      <c r="N27" s="109"/>
      <c r="O27" s="110"/>
      <c r="P27" s="117"/>
      <c r="Q27" s="118"/>
      <c r="R27" s="119"/>
      <c r="V27" s="16">
        <f t="shared" ref="V27" si="4">IF($J23&gt;0,1,0)</f>
        <v>1</v>
      </c>
      <c r="W27" s="16">
        <f t="shared" ref="W27" si="5">IF($J23&lt;0,1,0)</f>
        <v>0</v>
      </c>
    </row>
    <row r="28" spans="1:23" s="16" customFormat="1">
      <c r="A28" s="8"/>
      <c r="B28" s="23">
        <v>6</v>
      </c>
      <c r="C28" s="77">
        <v>45162</v>
      </c>
      <c r="D28" s="22" t="s">
        <v>39</v>
      </c>
      <c r="E28" s="22" t="s">
        <v>83</v>
      </c>
      <c r="F28" s="20">
        <v>40</v>
      </c>
      <c r="G28" s="20">
        <v>60</v>
      </c>
      <c r="H28" s="20">
        <v>20</v>
      </c>
      <c r="I28" s="21">
        <v>30</v>
      </c>
      <c r="J28" s="42">
        <v>600</v>
      </c>
      <c r="K28" s="9"/>
      <c r="M28" s="108"/>
      <c r="N28" s="109"/>
      <c r="O28" s="110"/>
      <c r="P28" s="117"/>
      <c r="Q28" s="118"/>
      <c r="R28" s="119"/>
    </row>
    <row r="29" spans="1:23" s="16" customFormat="1">
      <c r="A29" s="8"/>
      <c r="B29" s="23">
        <v>7</v>
      </c>
      <c r="C29" s="77">
        <v>45169</v>
      </c>
      <c r="D29" s="22" t="s">
        <v>39</v>
      </c>
      <c r="E29" s="22" t="s">
        <v>81</v>
      </c>
      <c r="F29" s="20">
        <v>20</v>
      </c>
      <c r="G29" s="20">
        <v>40</v>
      </c>
      <c r="H29" s="20">
        <v>20</v>
      </c>
      <c r="I29" s="21">
        <v>30</v>
      </c>
      <c r="J29" s="42">
        <v>600</v>
      </c>
      <c r="K29" s="9"/>
      <c r="M29" s="108"/>
      <c r="N29" s="109"/>
      <c r="O29" s="110"/>
      <c r="P29" s="117"/>
      <c r="Q29" s="118"/>
      <c r="R29" s="119"/>
    </row>
    <row r="30" spans="1:23" s="16" customFormat="1">
      <c r="A30" s="8"/>
      <c r="B30" s="23">
        <v>8</v>
      </c>
      <c r="C30" s="77">
        <v>45169</v>
      </c>
      <c r="D30" s="22" t="s">
        <v>39</v>
      </c>
      <c r="E30" s="22" t="s">
        <v>84</v>
      </c>
      <c r="F30" s="20">
        <v>5</v>
      </c>
      <c r="G30" s="20">
        <v>14.7</v>
      </c>
      <c r="H30" s="20">
        <v>9.6999999999999993</v>
      </c>
      <c r="I30" s="21">
        <v>100</v>
      </c>
      <c r="J30" s="42">
        <v>970</v>
      </c>
      <c r="K30" s="9"/>
      <c r="M30" s="108"/>
      <c r="N30" s="109"/>
      <c r="O30" s="110"/>
      <c r="P30" s="117"/>
      <c r="Q30" s="118"/>
      <c r="R30" s="119"/>
    </row>
    <row r="31" spans="1:23" s="16" customFormat="1" ht="15.75" thickBot="1">
      <c r="A31" s="8"/>
      <c r="B31" s="23">
        <v>9</v>
      </c>
      <c r="C31" s="77">
        <v>45169</v>
      </c>
      <c r="D31" s="22" t="s">
        <v>39</v>
      </c>
      <c r="E31" s="22" t="s">
        <v>85</v>
      </c>
      <c r="F31" s="20">
        <v>20</v>
      </c>
      <c r="G31" s="20">
        <v>30</v>
      </c>
      <c r="H31" s="20">
        <v>10</v>
      </c>
      <c r="I31" s="21">
        <v>30</v>
      </c>
      <c r="J31" s="42">
        <v>300</v>
      </c>
      <c r="K31" s="9"/>
      <c r="M31" s="111"/>
      <c r="N31" s="112"/>
      <c r="O31" s="113"/>
      <c r="P31" s="120"/>
      <c r="Q31" s="121"/>
      <c r="R31" s="122"/>
      <c r="V31" s="16">
        <f>IF($J24&gt;0,1,0)</f>
        <v>1</v>
      </c>
      <c r="W31" s="16">
        <f>IF($J24&lt;0,1,0)</f>
        <v>0</v>
      </c>
    </row>
    <row r="32" spans="1:23" s="16" customFormat="1" ht="24" thickBot="1">
      <c r="A32" s="8"/>
      <c r="B32" s="123" t="s">
        <v>19</v>
      </c>
      <c r="C32" s="124"/>
      <c r="D32" s="124"/>
      <c r="E32" s="124"/>
      <c r="F32" s="124"/>
      <c r="G32" s="124"/>
      <c r="H32" s="125"/>
      <c r="I32" s="88" t="s">
        <v>20</v>
      </c>
      <c r="J32" s="89">
        <f>SUM(J23:J31)</f>
        <v>7520</v>
      </c>
      <c r="K32" s="9"/>
      <c r="V32" s="16">
        <f>IF($J25&gt;0,1,0)</f>
        <v>1</v>
      </c>
      <c r="W32" s="16">
        <f>IF($J25&lt;0,1,0)</f>
        <v>0</v>
      </c>
    </row>
    <row r="33" spans="1:23" s="16" customFormat="1" ht="18.75" customHeight="1" thickBot="1">
      <c r="A33" s="30"/>
      <c r="B33" s="31"/>
      <c r="C33" s="90"/>
      <c r="D33" s="32"/>
      <c r="E33" s="32"/>
      <c r="F33" s="32"/>
      <c r="G33" s="32"/>
      <c r="H33" s="33"/>
      <c r="I33" s="32"/>
      <c r="J33" s="33"/>
      <c r="K33" s="34"/>
      <c r="V33" s="16">
        <f>IF($J26&gt;0,1,0)</f>
        <v>1</v>
      </c>
      <c r="W33" s="16">
        <f>IF($J26&lt;0,1,0)</f>
        <v>0</v>
      </c>
    </row>
    <row r="34" spans="1:23" s="16" customForma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23" s="16" customForma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V35" s="16">
        <f>IF($J31&gt;0,1,0)</f>
        <v>1</v>
      </c>
      <c r="W35" s="16">
        <f>IF($J31&lt;0,1,0)</f>
        <v>0</v>
      </c>
    </row>
    <row r="36" spans="1:23" s="16" customForma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V36" s="16">
        <f>SUM(V27:V35)</f>
        <v>5</v>
      </c>
      <c r="W36" s="16">
        <f>SUM(W27:W35)</f>
        <v>0</v>
      </c>
    </row>
    <row r="37" spans="1:23" s="16" customFormat="1" ht="21.75" customHeight="1" thickBo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23" ht="27" thickBot="1">
      <c r="A38" s="1"/>
      <c r="B38" s="2"/>
      <c r="C38" s="86"/>
      <c r="D38" s="3"/>
      <c r="E38" s="3"/>
      <c r="F38" s="3"/>
      <c r="G38" s="3"/>
      <c r="H38" s="4"/>
      <c r="I38" s="3"/>
      <c r="J38" s="4"/>
      <c r="K38" s="5"/>
      <c r="L38" s="16"/>
      <c r="M38" s="7" t="s">
        <v>0</v>
      </c>
      <c r="N38" s="16"/>
      <c r="O38" s="16"/>
      <c r="P38" s="16"/>
      <c r="Q38" s="16"/>
      <c r="R38" s="16"/>
    </row>
    <row r="39" spans="1:23" ht="27" thickBot="1">
      <c r="A39" s="8" t="s">
        <v>1</v>
      </c>
      <c r="B39" s="151" t="s">
        <v>2</v>
      </c>
      <c r="C39" s="152"/>
      <c r="D39" s="152"/>
      <c r="E39" s="152"/>
      <c r="F39" s="152"/>
      <c r="G39" s="152"/>
      <c r="H39" s="152"/>
      <c r="I39" s="152"/>
      <c r="J39" s="153"/>
      <c r="K39" s="9"/>
      <c r="L39" s="16"/>
      <c r="M39" s="154" t="s">
        <v>3</v>
      </c>
      <c r="N39" s="156" t="s">
        <v>4</v>
      </c>
      <c r="O39" s="156" t="s">
        <v>5</v>
      </c>
      <c r="P39" s="156" t="s">
        <v>6</v>
      </c>
      <c r="Q39" s="156" t="s">
        <v>7</v>
      </c>
      <c r="R39" s="134" t="s">
        <v>8</v>
      </c>
    </row>
    <row r="40" spans="1:23" ht="16.5" thickBot="1">
      <c r="A40" s="8"/>
      <c r="B40" s="136">
        <v>45139</v>
      </c>
      <c r="C40" s="137"/>
      <c r="D40" s="137"/>
      <c r="E40" s="137"/>
      <c r="F40" s="137"/>
      <c r="G40" s="137"/>
      <c r="H40" s="137"/>
      <c r="I40" s="137"/>
      <c r="J40" s="138"/>
      <c r="K40" s="9"/>
      <c r="L40" s="16"/>
      <c r="M40" s="155"/>
      <c r="N40" s="157"/>
      <c r="O40" s="157"/>
      <c r="P40" s="157"/>
      <c r="Q40" s="157"/>
      <c r="R40" s="135"/>
    </row>
    <row r="41" spans="1:23" ht="16.5" thickBot="1">
      <c r="A41" s="8"/>
      <c r="B41" s="139" t="s">
        <v>86</v>
      </c>
      <c r="C41" s="140"/>
      <c r="D41" s="140"/>
      <c r="E41" s="140"/>
      <c r="F41" s="140"/>
      <c r="G41" s="140"/>
      <c r="H41" s="140"/>
      <c r="I41" s="140"/>
      <c r="J41" s="141"/>
      <c r="K41" s="9"/>
      <c r="L41" s="16"/>
      <c r="M41" s="142" t="s">
        <v>87</v>
      </c>
      <c r="N41" s="144">
        <f>COUNT(C43:C44)</f>
        <v>2</v>
      </c>
      <c r="O41" s="146">
        <v>2</v>
      </c>
      <c r="P41" s="146">
        <f>W53</f>
        <v>0</v>
      </c>
      <c r="Q41" s="148">
        <f>N41-O41-P41</f>
        <v>0</v>
      </c>
      <c r="R41" s="132">
        <f>O41/N41</f>
        <v>1</v>
      </c>
    </row>
    <row r="42" spans="1:23" s="16" customFormat="1" ht="15.75" thickBot="1">
      <c r="A42" s="8"/>
      <c r="B42" s="44" t="s">
        <v>9</v>
      </c>
      <c r="C42" s="87" t="s">
        <v>10</v>
      </c>
      <c r="D42" s="46" t="s">
        <v>11</v>
      </c>
      <c r="E42" s="46" t="s">
        <v>12</v>
      </c>
      <c r="F42" s="47" t="s">
        <v>67</v>
      </c>
      <c r="G42" s="47" t="s">
        <v>68</v>
      </c>
      <c r="H42" s="48" t="s">
        <v>69</v>
      </c>
      <c r="I42" s="47" t="s">
        <v>70</v>
      </c>
      <c r="J42" s="49" t="s">
        <v>16</v>
      </c>
      <c r="K42" s="9"/>
      <c r="M42" s="143"/>
      <c r="N42" s="145"/>
      <c r="O42" s="147"/>
      <c r="P42" s="147"/>
      <c r="Q42" s="149"/>
      <c r="R42" s="150"/>
    </row>
    <row r="43" spans="1:23" s="16" customFormat="1">
      <c r="A43" s="8"/>
      <c r="B43" s="17">
        <v>1</v>
      </c>
      <c r="C43" s="76">
        <v>45159</v>
      </c>
      <c r="D43" s="18" t="s">
        <v>37</v>
      </c>
      <c r="E43" s="18" t="s">
        <v>88</v>
      </c>
      <c r="F43" s="19">
        <v>25</v>
      </c>
      <c r="G43" s="19">
        <v>59.95</v>
      </c>
      <c r="H43" s="19">
        <v>34.950000000000003</v>
      </c>
      <c r="I43" s="52">
        <v>75</v>
      </c>
      <c r="J43" s="41">
        <f>H43*I43</f>
        <v>2621.25</v>
      </c>
      <c r="K43" s="9"/>
      <c r="M43" s="126" t="s">
        <v>72</v>
      </c>
      <c r="N43" s="128">
        <f>SUM(N41:N42)</f>
        <v>2</v>
      </c>
      <c r="O43" s="128">
        <v>2</v>
      </c>
      <c r="P43" s="128">
        <f>SUM(P41:P42)</f>
        <v>0</v>
      </c>
      <c r="Q43" s="130">
        <f>SUM(Q41:Q42)</f>
        <v>0</v>
      </c>
      <c r="R43" s="132">
        <f>O43/N43</f>
        <v>1</v>
      </c>
    </row>
    <row r="44" spans="1:23" s="16" customFormat="1" ht="15.75" thickBot="1">
      <c r="A44" s="8"/>
      <c r="B44" s="23">
        <v>2</v>
      </c>
      <c r="C44" s="77">
        <v>45166</v>
      </c>
      <c r="D44" s="22" t="s">
        <v>39</v>
      </c>
      <c r="E44" s="22" t="s">
        <v>89</v>
      </c>
      <c r="F44" s="20">
        <v>3</v>
      </c>
      <c r="G44" s="20">
        <v>10</v>
      </c>
      <c r="H44" s="20">
        <v>7</v>
      </c>
      <c r="I44" s="21">
        <v>75</v>
      </c>
      <c r="J44" s="42">
        <f>H44*I44</f>
        <v>525</v>
      </c>
      <c r="K44" s="9"/>
      <c r="M44" s="127"/>
      <c r="N44" s="129"/>
      <c r="O44" s="129"/>
      <c r="P44" s="129"/>
      <c r="Q44" s="131"/>
      <c r="R44" s="133"/>
    </row>
    <row r="45" spans="1:23" s="16" customFormat="1" ht="24" customHeight="1" thickBot="1">
      <c r="A45" s="8"/>
      <c r="B45" s="123" t="s">
        <v>19</v>
      </c>
      <c r="C45" s="159"/>
      <c r="D45" s="159"/>
      <c r="E45" s="159"/>
      <c r="F45" s="159"/>
      <c r="G45" s="159"/>
      <c r="H45" s="160"/>
      <c r="I45" s="88" t="s">
        <v>20</v>
      </c>
      <c r="J45" s="89">
        <f>SUM(J43:J44)</f>
        <v>3146.25</v>
      </c>
      <c r="K45" s="9"/>
      <c r="M45" s="105" t="s">
        <v>18</v>
      </c>
      <c r="N45" s="106"/>
      <c r="O45" s="107"/>
      <c r="P45" s="114">
        <f>R43</f>
        <v>1</v>
      </c>
      <c r="Q45" s="115"/>
      <c r="R45" s="116"/>
    </row>
    <row r="46" spans="1:23" s="16" customFormat="1" ht="22.5" customHeight="1" thickBot="1">
      <c r="A46" s="8"/>
      <c r="B46" s="31"/>
      <c r="C46" s="90"/>
      <c r="D46" s="32"/>
      <c r="E46" s="32"/>
      <c r="F46" s="32"/>
      <c r="G46" s="32"/>
      <c r="H46" s="33"/>
      <c r="I46" s="32"/>
      <c r="J46" s="33"/>
      <c r="K46" s="9"/>
      <c r="M46" s="108"/>
      <c r="N46" s="109"/>
      <c r="O46" s="110"/>
      <c r="P46" s="117"/>
      <c r="Q46" s="118"/>
      <c r="R46" s="119"/>
      <c r="V46" s="16" t="s">
        <v>5</v>
      </c>
      <c r="W46" s="16" t="s">
        <v>6</v>
      </c>
    </row>
    <row r="47" spans="1:23" s="16" customFormat="1" ht="1.5" customHeight="1">
      <c r="A47" s="91"/>
      <c r="B47"/>
      <c r="C47"/>
      <c r="D47"/>
      <c r="E47"/>
      <c r="F47"/>
      <c r="G47"/>
      <c r="H47"/>
      <c r="I47"/>
      <c r="J47"/>
      <c r="K47" s="92"/>
      <c r="M47" s="108"/>
      <c r="N47" s="109"/>
      <c r="O47" s="110"/>
      <c r="P47" s="117"/>
      <c r="Q47" s="118"/>
      <c r="R47" s="119"/>
      <c r="V47" s="16">
        <f t="shared" ref="V47:V48" si="6">IF($J43&gt;0,1,0)</f>
        <v>1</v>
      </c>
      <c r="W47" s="16">
        <f t="shared" ref="W47:W48" si="7">IF($J43&lt;0,1,0)</f>
        <v>0</v>
      </c>
    </row>
    <row r="48" spans="1:23" s="16" customFormat="1" ht="11.25" customHeight="1" thickBot="1">
      <c r="A48" s="91"/>
      <c r="B48"/>
      <c r="C48"/>
      <c r="D48"/>
      <c r="E48" s="93"/>
      <c r="F48"/>
      <c r="G48"/>
      <c r="H48"/>
      <c r="I48"/>
      <c r="J48"/>
      <c r="K48" s="92"/>
      <c r="L48" s="94"/>
      <c r="M48" s="112"/>
      <c r="N48" s="112"/>
      <c r="O48" s="113"/>
      <c r="P48" s="120"/>
      <c r="Q48" s="121"/>
      <c r="R48" s="122"/>
      <c r="V48" s="16">
        <f t="shared" si="6"/>
        <v>1</v>
      </c>
      <c r="W48" s="16">
        <f t="shared" si="7"/>
        <v>0</v>
      </c>
    </row>
    <row r="49" spans="1:23" s="16" customFormat="1">
      <c r="A49" s="91"/>
      <c r="B49"/>
      <c r="C49"/>
      <c r="D49"/>
      <c r="E49"/>
      <c r="F49"/>
      <c r="G49"/>
      <c r="H49"/>
      <c r="I49"/>
      <c r="J49"/>
      <c r="K49" s="92"/>
      <c r="L49" s="94"/>
      <c r="V49" s="16" t="e">
        <f>IF(#REF!&gt;0,1,0)</f>
        <v>#REF!</v>
      </c>
      <c r="W49" s="16" t="e">
        <f>IF(#REF!&lt;0,1,0)</f>
        <v>#REF!</v>
      </c>
    </row>
    <row r="50" spans="1:23" s="16" customFormat="1">
      <c r="A50" s="91"/>
      <c r="B50"/>
      <c r="C50"/>
      <c r="D50"/>
      <c r="E50"/>
      <c r="F50"/>
      <c r="G50"/>
      <c r="H50"/>
      <c r="I50"/>
      <c r="J50"/>
      <c r="K50" s="92"/>
      <c r="L50" s="94"/>
      <c r="M50" s="94"/>
      <c r="N50" s="94"/>
      <c r="O50" s="94"/>
      <c r="P50" s="94"/>
      <c r="Q50" s="94"/>
      <c r="R50" s="94"/>
      <c r="V50" s="16" t="e">
        <f>IF(#REF!&gt;0,1,0)</f>
        <v>#REF!</v>
      </c>
      <c r="W50" s="16" t="e">
        <f>IF(#REF!&lt;0,1,0)</f>
        <v>#REF!</v>
      </c>
    </row>
    <row r="51" spans="1:23">
      <c r="K51" s="95"/>
      <c r="L51" s="95"/>
    </row>
  </sheetData>
  <mergeCells count="72"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6:M7"/>
    <mergeCell ref="N6:N7"/>
    <mergeCell ref="O6:O7"/>
    <mergeCell ref="P6:P7"/>
    <mergeCell ref="Q6:Q7"/>
    <mergeCell ref="M8:O11"/>
    <mergeCell ref="P8:R11"/>
    <mergeCell ref="B12:H12"/>
    <mergeCell ref="B19:J19"/>
    <mergeCell ref="M19:M20"/>
    <mergeCell ref="N19:N20"/>
    <mergeCell ref="O19:O20"/>
    <mergeCell ref="P19:P20"/>
    <mergeCell ref="Q19:Q20"/>
    <mergeCell ref="R19:R20"/>
    <mergeCell ref="B20:J20"/>
    <mergeCell ref="B21:J21"/>
    <mergeCell ref="M21:M22"/>
    <mergeCell ref="N21:N22"/>
    <mergeCell ref="O21:O22"/>
    <mergeCell ref="Q21:Q22"/>
    <mergeCell ref="R21:R22"/>
    <mergeCell ref="M23:M24"/>
    <mergeCell ref="N23:N24"/>
    <mergeCell ref="O23:O24"/>
    <mergeCell ref="P23:P24"/>
    <mergeCell ref="Q23:Q24"/>
    <mergeCell ref="R23:R24"/>
    <mergeCell ref="P21:P22"/>
    <mergeCell ref="M25:O31"/>
    <mergeCell ref="P25:R31"/>
    <mergeCell ref="B32:H32"/>
    <mergeCell ref="B39:J39"/>
    <mergeCell ref="M39:M40"/>
    <mergeCell ref="N39:N40"/>
    <mergeCell ref="O39:O40"/>
    <mergeCell ref="P39:P40"/>
    <mergeCell ref="Q39:Q40"/>
    <mergeCell ref="R39:R40"/>
    <mergeCell ref="B40:J40"/>
    <mergeCell ref="B41:J41"/>
    <mergeCell ref="M41:M42"/>
    <mergeCell ref="N41:N42"/>
    <mergeCell ref="O41:O42"/>
    <mergeCell ref="B45:H45"/>
    <mergeCell ref="M45:O48"/>
    <mergeCell ref="P45:R48"/>
    <mergeCell ref="Q41:Q42"/>
    <mergeCell ref="R41:R42"/>
    <mergeCell ref="M43:M44"/>
    <mergeCell ref="N43:N44"/>
    <mergeCell ref="O43:O44"/>
    <mergeCell ref="P43:P44"/>
    <mergeCell ref="Q43:Q44"/>
    <mergeCell ref="R43:R44"/>
    <mergeCell ref="P41:P42"/>
  </mergeCells>
  <hyperlinks>
    <hyperlink ref="B12" r:id="rId1"/>
    <hyperlink ref="B32" r:id="rId2"/>
    <hyperlink ref="B45" r:id="rId3"/>
    <hyperlink ref="M1" location="'MASTER '!A1" display="Back"/>
    <hyperlink ref="M18" location="'MASTER '!A1" display="Back"/>
    <hyperlink ref="M38" location="'MASTER '!A1" display="Back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W73"/>
  <sheetViews>
    <sheetView workbookViewId="0">
      <selection activeCell="M18" sqref="M18"/>
    </sheetView>
  </sheetViews>
  <sheetFormatPr defaultRowHeight="15"/>
  <cols>
    <col min="1" max="1" width="6.28515625" style="16" customWidth="1"/>
    <col min="2" max="2" width="3.5703125" style="35" customWidth="1"/>
    <col min="3" max="3" width="10.42578125" style="16" bestFit="1" customWidth="1"/>
    <col min="4" max="4" width="9.28515625" style="16" customWidth="1"/>
    <col min="5" max="5" width="22" style="16" customWidth="1"/>
    <col min="6" max="6" width="12" style="16" customWidth="1"/>
    <col min="7" max="7" width="12.140625" style="16" customWidth="1"/>
    <col min="8" max="8" width="12.7109375" style="36" customWidth="1"/>
    <col min="9" max="9" width="13.42578125" style="16" customWidth="1"/>
    <col min="10" max="10" width="10.7109375" style="36" customWidth="1"/>
    <col min="11" max="11" width="6.7109375" style="16" customWidth="1"/>
    <col min="12" max="12" width="6" style="6" customWidth="1"/>
    <col min="13" max="13" width="15.28515625" style="6" customWidth="1"/>
    <col min="14" max="17" width="9.140625" style="6"/>
    <col min="18" max="18" width="10.7109375" style="6" bestFit="1" customWidth="1"/>
    <col min="19" max="21" width="9.140625" style="6"/>
    <col min="22" max="23" width="9.140625" style="6" hidden="1" customWidth="1"/>
    <col min="24" max="24" width="9.140625" style="6" customWidth="1"/>
    <col min="25" max="16384" width="9.140625" style="6"/>
  </cols>
  <sheetData>
    <row r="1" spans="1:23" ht="30" customHeight="1" thickBot="1">
      <c r="A1" s="1"/>
      <c r="B1" s="2"/>
      <c r="C1" s="3"/>
      <c r="D1" s="3"/>
      <c r="E1" s="3"/>
      <c r="F1" s="3"/>
      <c r="G1" s="3"/>
      <c r="H1" s="4"/>
      <c r="I1" s="3"/>
      <c r="J1" s="4"/>
      <c r="K1" s="5"/>
      <c r="M1" s="7" t="s">
        <v>0</v>
      </c>
    </row>
    <row r="2" spans="1:23" ht="27" customHeight="1" thickBot="1">
      <c r="A2" s="8" t="s">
        <v>1</v>
      </c>
      <c r="B2" s="151" t="s">
        <v>2</v>
      </c>
      <c r="C2" s="152"/>
      <c r="D2" s="152"/>
      <c r="E2" s="152"/>
      <c r="F2" s="152"/>
      <c r="G2" s="152"/>
      <c r="H2" s="152"/>
      <c r="I2" s="152"/>
      <c r="J2" s="153"/>
      <c r="K2" s="9"/>
      <c r="M2" s="180" t="s">
        <v>3</v>
      </c>
      <c r="N2" s="182" t="s">
        <v>4</v>
      </c>
      <c r="O2" s="182" t="s">
        <v>5</v>
      </c>
      <c r="P2" s="182" t="s">
        <v>6</v>
      </c>
      <c r="Q2" s="182" t="s">
        <v>7</v>
      </c>
      <c r="R2" s="162" t="s">
        <v>8</v>
      </c>
    </row>
    <row r="3" spans="1:23" ht="16.5" thickBot="1">
      <c r="A3" s="8"/>
      <c r="B3" s="164">
        <v>45170</v>
      </c>
      <c r="C3" s="165"/>
      <c r="D3" s="165"/>
      <c r="E3" s="165"/>
      <c r="F3" s="165"/>
      <c r="G3" s="165"/>
      <c r="H3" s="165"/>
      <c r="I3" s="165"/>
      <c r="J3" s="166"/>
      <c r="K3" s="9"/>
      <c r="M3" s="181"/>
      <c r="N3" s="183"/>
      <c r="O3" s="183"/>
      <c r="P3" s="183"/>
      <c r="Q3" s="183"/>
      <c r="R3" s="163"/>
    </row>
    <row r="4" spans="1:23" ht="16.5" thickBot="1">
      <c r="A4" s="8"/>
      <c r="B4" s="167" t="s">
        <v>23</v>
      </c>
      <c r="C4" s="168"/>
      <c r="D4" s="168"/>
      <c r="E4" s="168"/>
      <c r="F4" s="168"/>
      <c r="G4" s="168"/>
      <c r="H4" s="168"/>
      <c r="I4" s="168"/>
      <c r="J4" s="169"/>
      <c r="K4" s="9"/>
      <c r="M4" s="170" t="s">
        <v>25</v>
      </c>
      <c r="N4" s="172">
        <f>COUNT(C6:C20)</f>
        <v>10</v>
      </c>
      <c r="O4" s="174">
        <f>V21</f>
        <v>9</v>
      </c>
      <c r="P4" s="174">
        <f>W21</f>
        <v>1</v>
      </c>
      <c r="Q4" s="176">
        <f>N4-O4-P4</f>
        <v>0</v>
      </c>
      <c r="R4" s="178">
        <f>O4/N4</f>
        <v>0.9</v>
      </c>
    </row>
    <row r="5" spans="1:23" s="16" customFormat="1" ht="15.75" customHeight="1" thickBot="1">
      <c r="A5" s="8"/>
      <c r="B5" s="10" t="s">
        <v>9</v>
      </c>
      <c r="C5" s="11" t="s">
        <v>10</v>
      </c>
      <c r="D5" s="12" t="s">
        <v>11</v>
      </c>
      <c r="E5" s="12" t="s">
        <v>12</v>
      </c>
      <c r="F5" s="13" t="s">
        <v>13</v>
      </c>
      <c r="G5" s="13" t="s">
        <v>14</v>
      </c>
      <c r="H5" s="14" t="s">
        <v>15</v>
      </c>
      <c r="I5" s="51" t="s">
        <v>21</v>
      </c>
      <c r="J5" s="15" t="s">
        <v>16</v>
      </c>
      <c r="K5" s="9"/>
      <c r="M5" s="171"/>
      <c r="N5" s="173"/>
      <c r="O5" s="175"/>
      <c r="P5" s="175"/>
      <c r="Q5" s="177"/>
      <c r="R5" s="179"/>
      <c r="V5" s="16" t="s">
        <v>5</v>
      </c>
      <c r="W5" s="16" t="s">
        <v>6</v>
      </c>
    </row>
    <row r="6" spans="1:23" ht="15" customHeight="1">
      <c r="A6" s="8"/>
      <c r="B6" s="17">
        <v>1</v>
      </c>
      <c r="C6" s="76">
        <v>45175</v>
      </c>
      <c r="D6" s="18" t="s">
        <v>37</v>
      </c>
      <c r="E6" s="18" t="s">
        <v>38</v>
      </c>
      <c r="F6" s="19">
        <v>15</v>
      </c>
      <c r="G6" s="19">
        <v>45</v>
      </c>
      <c r="H6" s="19">
        <v>30</v>
      </c>
      <c r="I6" s="52">
        <v>30</v>
      </c>
      <c r="J6" s="41">
        <f>H6*I6</f>
        <v>900</v>
      </c>
      <c r="K6" s="9"/>
      <c r="M6" s="185" t="s">
        <v>26</v>
      </c>
      <c r="N6" s="186">
        <f>COUNT(C29:C37)</f>
        <v>4</v>
      </c>
      <c r="O6" s="187">
        <f>V38</f>
        <v>4</v>
      </c>
      <c r="P6" s="187">
        <f>W38</f>
        <v>0</v>
      </c>
      <c r="Q6" s="188">
        <f>N6-O6-P6</f>
        <v>0</v>
      </c>
      <c r="R6" s="184">
        <f>O6/N6</f>
        <v>1</v>
      </c>
      <c r="V6" s="6">
        <f>IF($J6&gt;0,1,0)</f>
        <v>1</v>
      </c>
      <c r="W6" s="6">
        <f>IF($J6&lt;0,1,0)</f>
        <v>0</v>
      </c>
    </row>
    <row r="7" spans="1:23">
      <c r="A7" s="8"/>
      <c r="B7" s="23">
        <f>B6+1</f>
        <v>2</v>
      </c>
      <c r="C7" s="77">
        <v>45176</v>
      </c>
      <c r="D7" s="22" t="s">
        <v>39</v>
      </c>
      <c r="E7" s="22" t="s">
        <v>40</v>
      </c>
      <c r="F7" s="20">
        <v>20</v>
      </c>
      <c r="G7" s="20">
        <v>170</v>
      </c>
      <c r="H7" s="20">
        <v>150</v>
      </c>
      <c r="I7" s="21">
        <v>100</v>
      </c>
      <c r="J7" s="42">
        <f>H7*I7</f>
        <v>15000</v>
      </c>
      <c r="K7" s="9"/>
      <c r="M7" s="171"/>
      <c r="N7" s="173"/>
      <c r="O7" s="175"/>
      <c r="P7" s="175"/>
      <c r="Q7" s="177"/>
      <c r="R7" s="179"/>
      <c r="V7" s="6">
        <f t="shared" ref="V7:V20" si="0">IF($J7&gt;0,1,0)</f>
        <v>1</v>
      </c>
      <c r="W7" s="6">
        <f t="shared" ref="W7:W20" si="1">IF($J7&lt;0,1,0)</f>
        <v>0</v>
      </c>
    </row>
    <row r="8" spans="1:23">
      <c r="A8" s="8"/>
      <c r="B8" s="23">
        <f t="shared" ref="B8:B20" si="2">B7+1</f>
        <v>3</v>
      </c>
      <c r="C8" s="77">
        <v>45182</v>
      </c>
      <c r="D8" s="22" t="s">
        <v>39</v>
      </c>
      <c r="E8" s="22" t="s">
        <v>41</v>
      </c>
      <c r="F8" s="20">
        <v>30</v>
      </c>
      <c r="G8" s="20">
        <v>20</v>
      </c>
      <c r="H8" s="20">
        <v>-10</v>
      </c>
      <c r="I8" s="21">
        <v>30</v>
      </c>
      <c r="J8" s="42">
        <f>H8*I8</f>
        <v>-300</v>
      </c>
      <c r="K8" s="9"/>
      <c r="M8" s="185" t="s">
        <v>28</v>
      </c>
      <c r="N8" s="186">
        <f>COUNT(C46:C54)</f>
        <v>5</v>
      </c>
      <c r="O8" s="187">
        <f>V55</f>
        <v>3</v>
      </c>
      <c r="P8" s="187">
        <f>W55</f>
        <v>2</v>
      </c>
      <c r="Q8" s="188">
        <f>N8-O8-P8</f>
        <v>0</v>
      </c>
      <c r="R8" s="184">
        <f>O8/N8</f>
        <v>0.6</v>
      </c>
      <c r="V8" s="6">
        <f>IF($J8&gt;0,1,0)</f>
        <v>0</v>
      </c>
      <c r="W8" s="6">
        <f>IF($J8&lt;0,1,0)</f>
        <v>1</v>
      </c>
    </row>
    <row r="9" spans="1:23">
      <c r="A9" s="8"/>
      <c r="B9" s="23">
        <f t="shared" si="2"/>
        <v>4</v>
      </c>
      <c r="C9" s="77">
        <v>45182</v>
      </c>
      <c r="D9" s="22" t="s">
        <v>39</v>
      </c>
      <c r="E9" s="22" t="s">
        <v>42</v>
      </c>
      <c r="F9" s="20">
        <v>35</v>
      </c>
      <c r="G9" s="20">
        <v>64.900000000000006</v>
      </c>
      <c r="H9" s="20">
        <v>29.9</v>
      </c>
      <c r="I9" s="21">
        <v>30</v>
      </c>
      <c r="J9" s="42">
        <f t="shared" ref="J9" si="3">H9*I9</f>
        <v>897</v>
      </c>
      <c r="K9" s="9"/>
      <c r="M9" s="171"/>
      <c r="N9" s="173"/>
      <c r="O9" s="175"/>
      <c r="P9" s="175"/>
      <c r="Q9" s="177"/>
      <c r="R9" s="179"/>
      <c r="V9" s="6">
        <f>IF($J9&gt;0,1,0)</f>
        <v>1</v>
      </c>
      <c r="W9" s="6">
        <f>IF($J9&lt;0,1,0)</f>
        <v>0</v>
      </c>
    </row>
    <row r="10" spans="1:23">
      <c r="A10" s="8"/>
      <c r="B10" s="23">
        <f t="shared" si="2"/>
        <v>5</v>
      </c>
      <c r="C10" s="77">
        <v>45183</v>
      </c>
      <c r="D10" s="22" t="s">
        <v>39</v>
      </c>
      <c r="E10" s="22" t="s">
        <v>43</v>
      </c>
      <c r="F10" s="20">
        <v>15</v>
      </c>
      <c r="G10" s="20">
        <v>45</v>
      </c>
      <c r="H10" s="20">
        <v>30</v>
      </c>
      <c r="I10" s="21">
        <v>100</v>
      </c>
      <c r="J10" s="42">
        <v>3000</v>
      </c>
      <c r="K10" s="9"/>
      <c r="M10" s="185" t="s">
        <v>27</v>
      </c>
      <c r="N10" s="186">
        <f>COUNT(C63:C71)</f>
        <v>6</v>
      </c>
      <c r="O10" s="187">
        <v>3</v>
      </c>
      <c r="P10" s="187">
        <v>2</v>
      </c>
      <c r="Q10" s="188">
        <v>0</v>
      </c>
      <c r="R10" s="184">
        <f>O10/N10</f>
        <v>0.5</v>
      </c>
      <c r="V10" s="6">
        <f>IF($J10&gt;0,1,0)</f>
        <v>1</v>
      </c>
      <c r="W10" s="6">
        <f>IF($J10&lt;0,1,0)</f>
        <v>0</v>
      </c>
    </row>
    <row r="11" spans="1:23" ht="15.75" thickBot="1">
      <c r="A11" s="8"/>
      <c r="B11" s="23">
        <f t="shared" si="2"/>
        <v>6</v>
      </c>
      <c r="C11" s="77">
        <v>45189</v>
      </c>
      <c r="D11" s="22" t="s">
        <v>39</v>
      </c>
      <c r="E11" s="22" t="s">
        <v>44</v>
      </c>
      <c r="F11" s="20">
        <v>30</v>
      </c>
      <c r="G11" s="20">
        <v>40</v>
      </c>
      <c r="H11" s="20">
        <v>10</v>
      </c>
      <c r="I11" s="21">
        <v>30</v>
      </c>
      <c r="J11" s="42">
        <v>300</v>
      </c>
      <c r="K11" s="9"/>
      <c r="M11" s="171"/>
      <c r="N11" s="173"/>
      <c r="O11" s="175"/>
      <c r="P11" s="175"/>
      <c r="Q11" s="177"/>
      <c r="R11" s="179"/>
      <c r="V11" s="6">
        <f t="shared" si="0"/>
        <v>1</v>
      </c>
      <c r="W11" s="6">
        <f t="shared" si="1"/>
        <v>0</v>
      </c>
    </row>
    <row r="12" spans="1:23" ht="15" customHeight="1">
      <c r="A12" s="8"/>
      <c r="B12" s="23">
        <f t="shared" si="2"/>
        <v>7</v>
      </c>
      <c r="C12" s="77">
        <v>45189</v>
      </c>
      <c r="D12" s="22" t="s">
        <v>39</v>
      </c>
      <c r="E12" s="22" t="s">
        <v>45</v>
      </c>
      <c r="F12" s="20">
        <v>40</v>
      </c>
      <c r="G12" s="20">
        <v>100</v>
      </c>
      <c r="H12" s="20">
        <v>60</v>
      </c>
      <c r="I12" s="21">
        <v>30</v>
      </c>
      <c r="J12" s="42">
        <v>1800</v>
      </c>
      <c r="K12" s="9"/>
      <c r="M12" s="189" t="s">
        <v>18</v>
      </c>
      <c r="N12" s="190"/>
      <c r="O12" s="191"/>
      <c r="P12" s="198">
        <f>R10</f>
        <v>0.5</v>
      </c>
      <c r="Q12" s="199"/>
      <c r="R12" s="200"/>
      <c r="V12" s="6">
        <f t="shared" si="0"/>
        <v>1</v>
      </c>
      <c r="W12" s="6">
        <f t="shared" si="1"/>
        <v>0</v>
      </c>
    </row>
    <row r="13" spans="1:23" ht="15" customHeight="1" thickBot="1">
      <c r="A13" s="8"/>
      <c r="B13" s="78">
        <f t="shared" si="2"/>
        <v>8</v>
      </c>
      <c r="C13" s="79">
        <v>45190</v>
      </c>
      <c r="D13" s="80" t="s">
        <v>39</v>
      </c>
      <c r="E13" s="80" t="s">
        <v>56</v>
      </c>
      <c r="F13" s="81">
        <v>15</v>
      </c>
      <c r="G13" s="81">
        <v>35</v>
      </c>
      <c r="H13" s="81">
        <v>20</v>
      </c>
      <c r="I13" s="82">
        <v>100</v>
      </c>
      <c r="J13" s="83">
        <v>2000</v>
      </c>
      <c r="K13" s="9"/>
      <c r="M13" s="192"/>
      <c r="N13" s="193"/>
      <c r="O13" s="194"/>
      <c r="P13" s="201"/>
      <c r="Q13" s="202"/>
      <c r="R13" s="203"/>
      <c r="V13" s="6">
        <f t="shared" si="0"/>
        <v>1</v>
      </c>
      <c r="W13" s="6">
        <f t="shared" si="1"/>
        <v>0</v>
      </c>
    </row>
    <row r="14" spans="1:23" ht="15" customHeight="1" thickBot="1">
      <c r="A14" s="8"/>
      <c r="B14" s="78">
        <f t="shared" si="2"/>
        <v>9</v>
      </c>
      <c r="C14" s="84">
        <v>45196</v>
      </c>
      <c r="D14" s="80" t="s">
        <v>39</v>
      </c>
      <c r="E14" s="80" t="s">
        <v>62</v>
      </c>
      <c r="F14" s="81">
        <v>20</v>
      </c>
      <c r="G14" s="81">
        <v>35</v>
      </c>
      <c r="H14" s="81">
        <v>15</v>
      </c>
      <c r="I14" s="82">
        <v>30</v>
      </c>
      <c r="J14" s="83">
        <f t="shared" ref="J14:J20" si="4">H14*I14</f>
        <v>450</v>
      </c>
      <c r="K14" s="9"/>
      <c r="M14" s="195"/>
      <c r="N14" s="196"/>
      <c r="O14" s="197"/>
      <c r="P14" s="204"/>
      <c r="Q14" s="205"/>
      <c r="R14" s="206"/>
      <c r="V14" s="6">
        <f t="shared" si="0"/>
        <v>1</v>
      </c>
      <c r="W14" s="6">
        <f t="shared" si="1"/>
        <v>0</v>
      </c>
    </row>
    <row r="15" spans="1:23" ht="15" customHeight="1">
      <c r="A15" s="8"/>
      <c r="B15" s="23">
        <f t="shared" si="2"/>
        <v>10</v>
      </c>
      <c r="C15" s="84">
        <v>45197</v>
      </c>
      <c r="D15" s="80" t="s">
        <v>39</v>
      </c>
      <c r="E15" s="80" t="s">
        <v>61</v>
      </c>
      <c r="F15" s="81">
        <v>15</v>
      </c>
      <c r="G15" s="81">
        <v>95</v>
      </c>
      <c r="H15" s="81">
        <v>80</v>
      </c>
      <c r="I15" s="82">
        <v>100</v>
      </c>
      <c r="J15" s="83">
        <f t="shared" ref="J15" si="5">H15*I15</f>
        <v>8000</v>
      </c>
      <c r="K15" s="9"/>
      <c r="V15" s="6">
        <f t="shared" si="0"/>
        <v>1</v>
      </c>
      <c r="W15" s="6">
        <f t="shared" si="1"/>
        <v>0</v>
      </c>
    </row>
    <row r="16" spans="1:23" ht="15.75" customHeight="1">
      <c r="A16" s="8"/>
      <c r="B16" s="23">
        <f t="shared" si="2"/>
        <v>11</v>
      </c>
      <c r="C16" s="77"/>
      <c r="D16" s="22"/>
      <c r="E16" s="22"/>
      <c r="F16" s="20"/>
      <c r="G16" s="20"/>
      <c r="H16" s="20"/>
      <c r="I16" s="21"/>
      <c r="J16" s="42">
        <f t="shared" si="4"/>
        <v>0</v>
      </c>
      <c r="K16" s="9"/>
      <c r="V16" s="6">
        <f t="shared" si="0"/>
        <v>0</v>
      </c>
      <c r="W16" s="6">
        <f t="shared" si="1"/>
        <v>0</v>
      </c>
    </row>
    <row r="17" spans="1:23">
      <c r="A17" s="8"/>
      <c r="B17" s="23">
        <f t="shared" si="2"/>
        <v>12</v>
      </c>
      <c r="C17" s="77"/>
      <c r="D17" s="22"/>
      <c r="E17" s="22"/>
      <c r="F17" s="20"/>
      <c r="G17" s="20"/>
      <c r="H17" s="20"/>
      <c r="I17" s="21"/>
      <c r="J17" s="42">
        <f t="shared" si="4"/>
        <v>0</v>
      </c>
      <c r="K17" s="9"/>
      <c r="V17" s="6">
        <f t="shared" si="0"/>
        <v>0</v>
      </c>
      <c r="W17" s="6">
        <f t="shared" si="1"/>
        <v>0</v>
      </c>
    </row>
    <row r="18" spans="1:23">
      <c r="A18" s="8"/>
      <c r="B18" s="23">
        <f t="shared" si="2"/>
        <v>13</v>
      </c>
      <c r="C18" s="77"/>
      <c r="D18" s="22"/>
      <c r="E18" s="22"/>
      <c r="F18" s="20"/>
      <c r="G18" s="20"/>
      <c r="H18" s="20"/>
      <c r="I18" s="21"/>
      <c r="J18" s="42">
        <f t="shared" si="4"/>
        <v>0</v>
      </c>
      <c r="K18" s="9"/>
      <c r="M18" s="6" t="s">
        <v>17</v>
      </c>
      <c r="V18" s="6">
        <f t="shared" si="0"/>
        <v>0</v>
      </c>
      <c r="W18" s="6">
        <f t="shared" si="1"/>
        <v>0</v>
      </c>
    </row>
    <row r="19" spans="1:23">
      <c r="A19" s="8"/>
      <c r="B19" s="23">
        <f t="shared" si="2"/>
        <v>14</v>
      </c>
      <c r="C19" s="77"/>
      <c r="D19" s="22"/>
      <c r="E19" s="22"/>
      <c r="F19" s="20"/>
      <c r="G19" s="20"/>
      <c r="H19" s="20"/>
      <c r="I19" s="21"/>
      <c r="J19" s="42">
        <f t="shared" si="4"/>
        <v>0</v>
      </c>
      <c r="K19" s="9"/>
      <c r="V19" s="6">
        <f t="shared" si="0"/>
        <v>0</v>
      </c>
      <c r="W19" s="6">
        <f t="shared" si="1"/>
        <v>0</v>
      </c>
    </row>
    <row r="20" spans="1:23" ht="15.75" thickBot="1">
      <c r="A20" s="8"/>
      <c r="B20" s="25">
        <f t="shared" si="2"/>
        <v>15</v>
      </c>
      <c r="C20" s="77"/>
      <c r="D20" s="26"/>
      <c r="E20" s="26"/>
      <c r="F20" s="53"/>
      <c r="G20" s="53"/>
      <c r="H20" s="53"/>
      <c r="I20" s="27"/>
      <c r="J20" s="43">
        <f t="shared" si="4"/>
        <v>0</v>
      </c>
      <c r="K20" s="9"/>
      <c r="V20" s="6">
        <f t="shared" si="0"/>
        <v>0</v>
      </c>
      <c r="W20" s="6">
        <f t="shared" si="1"/>
        <v>0</v>
      </c>
    </row>
    <row r="21" spans="1:23" ht="24" thickBot="1">
      <c r="A21" s="8"/>
      <c r="B21" s="207" t="s">
        <v>19</v>
      </c>
      <c r="C21" s="208"/>
      <c r="D21" s="208"/>
      <c r="E21" s="208"/>
      <c r="F21" s="208"/>
      <c r="G21" s="208"/>
      <c r="H21" s="209"/>
      <c r="I21" s="28" t="s">
        <v>20</v>
      </c>
      <c r="J21" s="29">
        <f>SUM(J6:J20)</f>
        <v>32047</v>
      </c>
      <c r="K21" s="9"/>
      <c r="V21" s="6">
        <f>SUM(V6:V20)</f>
        <v>9</v>
      </c>
      <c r="W21" s="6">
        <f>SUM(W6:W20)</f>
        <v>1</v>
      </c>
    </row>
    <row r="22" spans="1:23" ht="30" customHeight="1" thickBot="1">
      <c r="A22" s="30"/>
      <c r="B22" s="31"/>
      <c r="C22" s="32"/>
      <c r="D22" s="32"/>
      <c r="E22" s="32"/>
      <c r="F22" s="32"/>
      <c r="G22" s="32"/>
      <c r="H22" s="33"/>
      <c r="I22" s="32"/>
      <c r="J22" s="33"/>
      <c r="K22" s="34"/>
      <c r="M22" s="6" t="s">
        <v>17</v>
      </c>
    </row>
    <row r="23" spans="1:23" ht="15.75" thickBot="1"/>
    <row r="24" spans="1:23" ht="30" customHeight="1" thickBot="1">
      <c r="A24" s="1"/>
      <c r="B24" s="2"/>
      <c r="C24" s="3"/>
      <c r="D24" s="3"/>
      <c r="E24" s="3"/>
      <c r="F24" s="3"/>
      <c r="G24" s="3"/>
      <c r="H24" s="4"/>
      <c r="I24" s="3"/>
      <c r="J24" s="4"/>
      <c r="K24" s="5"/>
    </row>
    <row r="25" spans="1:23" ht="27" thickBot="1">
      <c r="A25" s="8" t="s">
        <v>1</v>
      </c>
      <c r="B25" s="151" t="s">
        <v>2</v>
      </c>
      <c r="C25" s="152"/>
      <c r="D25" s="152"/>
      <c r="E25" s="152"/>
      <c r="F25" s="152"/>
      <c r="G25" s="152"/>
      <c r="H25" s="152"/>
      <c r="I25" s="152"/>
      <c r="J25" s="153"/>
      <c r="K25" s="9"/>
      <c r="O25" s="37"/>
      <c r="P25" s="37"/>
      <c r="Q25" s="37"/>
      <c r="R25" s="37"/>
    </row>
    <row r="26" spans="1:23" ht="16.5" thickBot="1">
      <c r="A26" s="8"/>
      <c r="B26" s="164">
        <v>45170</v>
      </c>
      <c r="C26" s="165"/>
      <c r="D26" s="165"/>
      <c r="E26" s="165"/>
      <c r="F26" s="165"/>
      <c r="G26" s="165"/>
      <c r="H26" s="165"/>
      <c r="I26" s="165"/>
      <c r="J26" s="166"/>
      <c r="K26" s="9"/>
    </row>
    <row r="27" spans="1:23" ht="16.5" thickBot="1">
      <c r="A27" s="8"/>
      <c r="B27" s="167" t="s">
        <v>22</v>
      </c>
      <c r="C27" s="168"/>
      <c r="D27" s="168"/>
      <c r="E27" s="168"/>
      <c r="F27" s="168"/>
      <c r="G27" s="168"/>
      <c r="H27" s="168"/>
      <c r="I27" s="168"/>
      <c r="J27" s="169"/>
      <c r="K27" s="9"/>
    </row>
    <row r="28" spans="1:23" s="37" customFormat="1" ht="15.75" thickBot="1">
      <c r="A28" s="38"/>
      <c r="B28" s="10" t="s">
        <v>9</v>
      </c>
      <c r="C28" s="11" t="s">
        <v>10</v>
      </c>
      <c r="D28" s="12" t="s">
        <v>11</v>
      </c>
      <c r="E28" s="12" t="s">
        <v>12</v>
      </c>
      <c r="F28" s="13" t="s">
        <v>13</v>
      </c>
      <c r="G28" s="13" t="s">
        <v>14</v>
      </c>
      <c r="H28" s="39" t="s">
        <v>15</v>
      </c>
      <c r="I28" s="13" t="s">
        <v>21</v>
      </c>
      <c r="J28" s="15" t="s">
        <v>16</v>
      </c>
      <c r="K28" s="40"/>
      <c r="M28" s="6"/>
      <c r="N28" s="6"/>
      <c r="O28" s="6"/>
      <c r="P28" s="6"/>
      <c r="Q28" s="6"/>
      <c r="R28" s="6"/>
      <c r="V28" s="16" t="s">
        <v>5</v>
      </c>
      <c r="W28" s="16" t="s">
        <v>6</v>
      </c>
    </row>
    <row r="29" spans="1:23">
      <c r="A29" s="8"/>
      <c r="B29" s="17">
        <v>1</v>
      </c>
      <c r="C29" s="76">
        <v>45174</v>
      </c>
      <c r="D29" s="18" t="s">
        <v>37</v>
      </c>
      <c r="E29" s="18" t="s">
        <v>46</v>
      </c>
      <c r="F29" s="19">
        <v>20</v>
      </c>
      <c r="G29" s="19">
        <v>44.85</v>
      </c>
      <c r="H29" s="19">
        <v>24.85</v>
      </c>
      <c r="I29" s="52">
        <v>80</v>
      </c>
      <c r="J29" s="41">
        <f>H29*I29</f>
        <v>1988</v>
      </c>
      <c r="K29" s="9"/>
      <c r="V29" s="6">
        <f>IF($J29&gt;0,1,0)</f>
        <v>1</v>
      </c>
      <c r="W29" s="6">
        <f>IF($J29&lt;0,1,0)</f>
        <v>0</v>
      </c>
    </row>
    <row r="30" spans="1:23">
      <c r="A30" s="8"/>
      <c r="B30" s="23">
        <f>B29+1</f>
        <v>2</v>
      </c>
      <c r="C30" s="77">
        <v>45181</v>
      </c>
      <c r="D30" s="22" t="s">
        <v>39</v>
      </c>
      <c r="E30" s="22" t="s">
        <v>47</v>
      </c>
      <c r="F30" s="20">
        <v>25</v>
      </c>
      <c r="G30" s="20">
        <v>34</v>
      </c>
      <c r="H30" s="20">
        <v>9</v>
      </c>
      <c r="I30" s="21">
        <v>80</v>
      </c>
      <c r="J30" s="42">
        <f>H30*I30</f>
        <v>720</v>
      </c>
      <c r="K30" s="9"/>
      <c r="O30" s="6" t="s">
        <v>17</v>
      </c>
      <c r="V30" s="6">
        <f t="shared" ref="V30:V37" si="6">IF($J30&gt;0,1,0)</f>
        <v>1</v>
      </c>
      <c r="W30" s="6">
        <f t="shared" ref="W30:W37" si="7">IF($J30&lt;0,1,0)</f>
        <v>0</v>
      </c>
    </row>
    <row r="31" spans="1:23" ht="15.75" thickBot="1">
      <c r="A31" s="8"/>
      <c r="B31" s="23">
        <f t="shared" ref="B31:B37" si="8">B30+1</f>
        <v>3</v>
      </c>
      <c r="C31" s="77">
        <v>45187</v>
      </c>
      <c r="D31" s="22" t="s">
        <v>39</v>
      </c>
      <c r="E31" s="22" t="s">
        <v>48</v>
      </c>
      <c r="F31" s="20">
        <v>40</v>
      </c>
      <c r="G31" s="20">
        <v>40</v>
      </c>
      <c r="H31" s="20">
        <v>10</v>
      </c>
      <c r="I31" s="21">
        <v>80</v>
      </c>
      <c r="J31" s="42">
        <f>H31*I31</f>
        <v>800</v>
      </c>
      <c r="K31" s="9"/>
      <c r="V31" s="6">
        <f t="shared" si="6"/>
        <v>1</v>
      </c>
      <c r="W31" s="6">
        <f t="shared" si="7"/>
        <v>0</v>
      </c>
    </row>
    <row r="32" spans="1:23">
      <c r="A32" s="8"/>
      <c r="B32" s="23">
        <f t="shared" si="8"/>
        <v>4</v>
      </c>
      <c r="C32" s="76">
        <v>45195</v>
      </c>
      <c r="D32" s="22" t="s">
        <v>39</v>
      </c>
      <c r="E32" s="22" t="s">
        <v>60</v>
      </c>
      <c r="F32" s="20">
        <v>25</v>
      </c>
      <c r="G32" s="20">
        <v>50</v>
      </c>
      <c r="H32" s="20">
        <v>25</v>
      </c>
      <c r="I32" s="21">
        <v>80</v>
      </c>
      <c r="J32" s="42">
        <f>I32*H32</f>
        <v>2000</v>
      </c>
      <c r="K32" s="9"/>
      <c r="L32" s="6" t="s">
        <v>17</v>
      </c>
      <c r="V32" s="6">
        <f t="shared" si="6"/>
        <v>1</v>
      </c>
      <c r="W32" s="6">
        <f t="shared" si="7"/>
        <v>0</v>
      </c>
    </row>
    <row r="33" spans="1:23">
      <c r="A33" s="8"/>
      <c r="B33" s="23">
        <f t="shared" si="8"/>
        <v>5</v>
      </c>
      <c r="C33" s="77"/>
      <c r="D33" s="22"/>
      <c r="E33" s="22"/>
      <c r="F33" s="20"/>
      <c r="G33" s="20"/>
      <c r="H33" s="20"/>
      <c r="I33" s="21"/>
      <c r="J33" s="42">
        <f>I33*H33</f>
        <v>0</v>
      </c>
      <c r="K33" s="9"/>
      <c r="V33" s="6">
        <f t="shared" si="6"/>
        <v>0</v>
      </c>
      <c r="W33" s="6">
        <f t="shared" si="7"/>
        <v>0</v>
      </c>
    </row>
    <row r="34" spans="1:23" ht="15.75" thickBot="1">
      <c r="A34" s="8"/>
      <c r="B34" s="23">
        <f t="shared" si="8"/>
        <v>6</v>
      </c>
      <c r="C34" s="77"/>
      <c r="D34" s="22"/>
      <c r="E34" s="22"/>
      <c r="F34" s="20"/>
      <c r="G34" s="20"/>
      <c r="H34" s="20"/>
      <c r="I34" s="21"/>
      <c r="J34" s="42">
        <f>I34*H34</f>
        <v>0</v>
      </c>
      <c r="K34" s="9"/>
      <c r="V34" s="6">
        <f t="shared" si="6"/>
        <v>0</v>
      </c>
      <c r="W34" s="6">
        <f t="shared" si="7"/>
        <v>0</v>
      </c>
    </row>
    <row r="35" spans="1:23">
      <c r="A35" s="8"/>
      <c r="B35" s="23">
        <f t="shared" si="8"/>
        <v>7</v>
      </c>
      <c r="C35" s="76"/>
      <c r="D35" s="22"/>
      <c r="E35" s="22"/>
      <c r="F35" s="20"/>
      <c r="G35" s="20"/>
      <c r="H35" s="20"/>
      <c r="I35" s="21"/>
      <c r="J35" s="42">
        <f t="shared" ref="J35:J37" si="9">I35*H35</f>
        <v>0</v>
      </c>
      <c r="K35" s="9"/>
      <c r="V35" s="6">
        <f t="shared" si="6"/>
        <v>0</v>
      </c>
      <c r="W35" s="6">
        <f t="shared" si="7"/>
        <v>0</v>
      </c>
    </row>
    <row r="36" spans="1:23">
      <c r="A36" s="8"/>
      <c r="B36" s="23">
        <f t="shared" si="8"/>
        <v>8</v>
      </c>
      <c r="C36" s="77"/>
      <c r="D36" s="22"/>
      <c r="E36" s="22"/>
      <c r="F36" s="20"/>
      <c r="G36" s="20"/>
      <c r="H36" s="20"/>
      <c r="I36" s="21"/>
      <c r="J36" s="42">
        <f t="shared" si="9"/>
        <v>0</v>
      </c>
      <c r="K36" s="9"/>
      <c r="V36" s="6">
        <f t="shared" si="6"/>
        <v>0</v>
      </c>
      <c r="W36" s="6">
        <f t="shared" si="7"/>
        <v>0</v>
      </c>
    </row>
    <row r="37" spans="1:23">
      <c r="A37" s="8"/>
      <c r="B37" s="23">
        <f t="shared" si="8"/>
        <v>9</v>
      </c>
      <c r="C37" s="77"/>
      <c r="D37" s="22"/>
      <c r="E37" s="22"/>
      <c r="F37" s="20"/>
      <c r="G37" s="20"/>
      <c r="H37" s="20"/>
      <c r="I37" s="21"/>
      <c r="J37" s="42">
        <f t="shared" si="9"/>
        <v>0</v>
      </c>
      <c r="K37" s="9"/>
      <c r="V37" s="6">
        <f t="shared" si="6"/>
        <v>0</v>
      </c>
      <c r="W37" s="6">
        <f t="shared" si="7"/>
        <v>0</v>
      </c>
    </row>
    <row r="38" spans="1:23" ht="24" thickBot="1">
      <c r="A38" s="8"/>
      <c r="B38" s="207" t="s">
        <v>19</v>
      </c>
      <c r="C38" s="208"/>
      <c r="D38" s="208"/>
      <c r="E38" s="208"/>
      <c r="F38" s="208"/>
      <c r="G38" s="208"/>
      <c r="H38" s="209"/>
      <c r="I38" s="28" t="s">
        <v>20</v>
      </c>
      <c r="J38" s="29">
        <f>SUM(J29:J37)</f>
        <v>5508</v>
      </c>
      <c r="K38" s="9"/>
      <c r="V38" s="6">
        <f>SUM(V29:V37)</f>
        <v>4</v>
      </c>
      <c r="W38" s="6">
        <f>SUM(W29:W37)</f>
        <v>0</v>
      </c>
    </row>
    <row r="39" spans="1:23" ht="30" customHeight="1" thickBot="1">
      <c r="A39" s="30"/>
      <c r="B39" s="31"/>
      <c r="C39" s="32"/>
      <c r="D39" s="32"/>
      <c r="E39" s="32"/>
      <c r="F39" s="32"/>
      <c r="G39" s="32"/>
      <c r="H39" s="33"/>
      <c r="I39" s="32"/>
      <c r="J39" s="33"/>
      <c r="K39" s="34"/>
    </row>
    <row r="40" spans="1:23" ht="15.75" thickBot="1"/>
    <row r="41" spans="1:23" ht="30" customHeight="1" thickBot="1">
      <c r="A41" s="1"/>
      <c r="B41" s="2"/>
      <c r="C41" s="3"/>
      <c r="D41" s="3"/>
      <c r="E41" s="3"/>
      <c r="F41" s="3"/>
      <c r="G41" s="3"/>
      <c r="H41" s="4"/>
      <c r="I41" s="3"/>
      <c r="J41" s="4"/>
      <c r="K41" s="5"/>
    </row>
    <row r="42" spans="1:23" ht="27" thickBot="1">
      <c r="A42" s="8" t="s">
        <v>1</v>
      </c>
      <c r="B42" s="151" t="s">
        <v>2</v>
      </c>
      <c r="C42" s="152"/>
      <c r="D42" s="152"/>
      <c r="E42" s="152"/>
      <c r="F42" s="152"/>
      <c r="G42" s="152"/>
      <c r="H42" s="152"/>
      <c r="I42" s="152"/>
      <c r="J42" s="153"/>
      <c r="K42" s="9"/>
    </row>
    <row r="43" spans="1:23" ht="16.5" thickBot="1">
      <c r="A43" s="8"/>
      <c r="B43" s="164">
        <v>45170</v>
      </c>
      <c r="C43" s="165"/>
      <c r="D43" s="165"/>
      <c r="E43" s="165"/>
      <c r="F43" s="165"/>
      <c r="G43" s="165"/>
      <c r="H43" s="165"/>
      <c r="I43" s="165"/>
      <c r="J43" s="166"/>
      <c r="K43" s="9"/>
    </row>
    <row r="44" spans="1:23" ht="16.5" thickBot="1">
      <c r="A44" s="8"/>
      <c r="B44" s="167" t="s">
        <v>52</v>
      </c>
      <c r="C44" s="168"/>
      <c r="D44" s="168"/>
      <c r="E44" s="168"/>
      <c r="F44" s="168"/>
      <c r="G44" s="168"/>
      <c r="H44" s="168"/>
      <c r="I44" s="168"/>
      <c r="J44" s="169"/>
      <c r="K44" s="9"/>
    </row>
    <row r="45" spans="1:23" ht="15.75" thickBot="1">
      <c r="A45" s="38"/>
      <c r="B45" s="44" t="s">
        <v>9</v>
      </c>
      <c r="C45" s="45" t="s">
        <v>10</v>
      </c>
      <c r="D45" s="46" t="s">
        <v>11</v>
      </c>
      <c r="E45" s="46" t="s">
        <v>12</v>
      </c>
      <c r="F45" s="47" t="s">
        <v>13</v>
      </c>
      <c r="G45" s="47" t="s">
        <v>14</v>
      </c>
      <c r="H45" s="48" t="s">
        <v>15</v>
      </c>
      <c r="I45" s="47" t="s">
        <v>21</v>
      </c>
      <c r="J45" s="49" t="s">
        <v>16</v>
      </c>
      <c r="K45" s="40"/>
      <c r="L45" s="37"/>
      <c r="V45" s="16" t="s">
        <v>5</v>
      </c>
      <c r="W45" s="16" t="s">
        <v>6</v>
      </c>
    </row>
    <row r="46" spans="1:23">
      <c r="A46" s="8"/>
      <c r="B46" s="50">
        <v>1</v>
      </c>
      <c r="C46" s="76">
        <v>45173</v>
      </c>
      <c r="D46" s="18" t="s">
        <v>37</v>
      </c>
      <c r="E46" s="18" t="s">
        <v>49</v>
      </c>
      <c r="F46" s="19">
        <v>5</v>
      </c>
      <c r="G46" s="19">
        <v>2</v>
      </c>
      <c r="H46" s="19">
        <v>-3</v>
      </c>
      <c r="I46" s="52">
        <v>75</v>
      </c>
      <c r="J46" s="41">
        <f>H46*I46</f>
        <v>-225</v>
      </c>
      <c r="K46" s="9"/>
      <c r="V46" s="6">
        <f>IF($J46&gt;0,1,0)</f>
        <v>0</v>
      </c>
      <c r="W46" s="6">
        <f>IF($J46&lt;0,1,0)</f>
        <v>1</v>
      </c>
    </row>
    <row r="47" spans="1:23">
      <c r="A47" s="8"/>
      <c r="B47" s="23">
        <f>B46+1</f>
        <v>2</v>
      </c>
      <c r="C47" s="77">
        <v>45180</v>
      </c>
      <c r="D47" s="22" t="s">
        <v>39</v>
      </c>
      <c r="E47" s="22" t="s">
        <v>50</v>
      </c>
      <c r="F47" s="20">
        <v>5</v>
      </c>
      <c r="G47" s="20">
        <v>12</v>
      </c>
      <c r="H47" s="20">
        <v>7</v>
      </c>
      <c r="I47" s="21">
        <v>75</v>
      </c>
      <c r="J47" s="42">
        <f>H47*I47</f>
        <v>525</v>
      </c>
      <c r="K47" s="9"/>
      <c r="V47" s="6">
        <f t="shared" ref="V47:V54" si="10">IF($J47&gt;0,1,0)</f>
        <v>1</v>
      </c>
      <c r="W47" s="6">
        <f t="shared" ref="W47:W54" si="11">IF($J47&lt;0,1,0)</f>
        <v>0</v>
      </c>
    </row>
    <row r="48" spans="1:23" ht="15.75" thickBot="1">
      <c r="A48" s="8"/>
      <c r="B48" s="23">
        <f t="shared" ref="B48:B54" si="12">B47+1</f>
        <v>3</v>
      </c>
      <c r="C48" s="77">
        <v>45187</v>
      </c>
      <c r="D48" s="22" t="s">
        <v>39</v>
      </c>
      <c r="E48" s="22" t="s">
        <v>51</v>
      </c>
      <c r="F48" s="20">
        <v>15</v>
      </c>
      <c r="G48" s="20">
        <v>40</v>
      </c>
      <c r="H48" s="20">
        <v>10</v>
      </c>
      <c r="I48" s="21">
        <v>75</v>
      </c>
      <c r="J48" s="42">
        <f>H48*I48</f>
        <v>750</v>
      </c>
      <c r="K48" s="9"/>
      <c r="V48" s="6">
        <f t="shared" si="10"/>
        <v>1</v>
      </c>
      <c r="W48" s="6">
        <f t="shared" si="11"/>
        <v>0</v>
      </c>
    </row>
    <row r="49" spans="1:23">
      <c r="A49" s="8"/>
      <c r="B49" s="23">
        <f t="shared" si="12"/>
        <v>4</v>
      </c>
      <c r="C49" s="76">
        <v>45194</v>
      </c>
      <c r="D49" s="22" t="s">
        <v>39</v>
      </c>
      <c r="E49" s="22" t="s">
        <v>59</v>
      </c>
      <c r="F49" s="21">
        <v>25</v>
      </c>
      <c r="G49" s="21">
        <v>55</v>
      </c>
      <c r="H49" s="22">
        <v>30</v>
      </c>
      <c r="I49" s="21">
        <v>75</v>
      </c>
      <c r="J49" s="42">
        <f>I49*H49</f>
        <v>2250</v>
      </c>
      <c r="K49" s="9"/>
      <c r="V49" s="6">
        <f t="shared" si="10"/>
        <v>1</v>
      </c>
      <c r="W49" s="6">
        <f t="shared" si="11"/>
        <v>0</v>
      </c>
    </row>
    <row r="50" spans="1:23">
      <c r="A50" s="8"/>
      <c r="B50" s="23">
        <f t="shared" si="12"/>
        <v>5</v>
      </c>
      <c r="C50" s="77">
        <v>45198</v>
      </c>
      <c r="D50" s="22" t="s">
        <v>39</v>
      </c>
      <c r="E50" s="22" t="s">
        <v>64</v>
      </c>
      <c r="F50" s="21">
        <v>10</v>
      </c>
      <c r="G50" s="21">
        <v>0</v>
      </c>
      <c r="H50" s="22">
        <v>-10</v>
      </c>
      <c r="I50" s="21">
        <v>75</v>
      </c>
      <c r="J50" s="42">
        <f t="shared" ref="J50:J54" si="13">I50*H50</f>
        <v>-750</v>
      </c>
      <c r="K50" s="9"/>
      <c r="V50" s="6">
        <f t="shared" si="10"/>
        <v>0</v>
      </c>
      <c r="W50" s="6">
        <f t="shared" si="11"/>
        <v>1</v>
      </c>
    </row>
    <row r="51" spans="1:23" ht="15.75" thickBot="1">
      <c r="A51" s="8"/>
      <c r="B51" s="23">
        <f t="shared" si="12"/>
        <v>6</v>
      </c>
      <c r="C51" s="77"/>
      <c r="D51" s="22"/>
      <c r="E51" s="22"/>
      <c r="F51" s="21"/>
      <c r="G51" s="21"/>
      <c r="H51" s="22"/>
      <c r="I51" s="21"/>
      <c r="J51" s="42">
        <f t="shared" si="13"/>
        <v>0</v>
      </c>
      <c r="K51" s="9"/>
      <c r="V51" s="6">
        <f t="shared" si="10"/>
        <v>0</v>
      </c>
      <c r="W51" s="6">
        <f t="shared" si="11"/>
        <v>0</v>
      </c>
    </row>
    <row r="52" spans="1:23">
      <c r="A52" s="8"/>
      <c r="B52" s="23">
        <f t="shared" si="12"/>
        <v>7</v>
      </c>
      <c r="C52" s="76"/>
      <c r="D52" s="22"/>
      <c r="E52" s="22"/>
      <c r="F52" s="21"/>
      <c r="G52" s="21"/>
      <c r="H52" s="22"/>
      <c r="I52" s="21"/>
      <c r="J52" s="42">
        <f t="shared" si="13"/>
        <v>0</v>
      </c>
      <c r="K52" s="9"/>
      <c r="V52" s="6">
        <f t="shared" si="10"/>
        <v>0</v>
      </c>
      <c r="W52" s="6">
        <f t="shared" si="11"/>
        <v>0</v>
      </c>
    </row>
    <row r="53" spans="1:23">
      <c r="A53" s="8"/>
      <c r="B53" s="23">
        <f t="shared" si="12"/>
        <v>8</v>
      </c>
      <c r="C53" s="77"/>
      <c r="D53" s="22"/>
      <c r="E53" s="22"/>
      <c r="F53" s="21"/>
      <c r="G53" s="21"/>
      <c r="H53" s="22"/>
      <c r="I53" s="21"/>
      <c r="J53" s="42">
        <f t="shared" si="13"/>
        <v>0</v>
      </c>
      <c r="K53" s="9"/>
      <c r="V53" s="6">
        <f t="shared" si="10"/>
        <v>0</v>
      </c>
      <c r="W53" s="6">
        <f t="shared" si="11"/>
        <v>0</v>
      </c>
    </row>
    <row r="54" spans="1:23" ht="15.75" thickBot="1">
      <c r="A54" s="8"/>
      <c r="B54" s="23">
        <f t="shared" si="12"/>
        <v>9</v>
      </c>
      <c r="C54" s="77"/>
      <c r="D54" s="22"/>
      <c r="E54" s="22"/>
      <c r="F54" s="21"/>
      <c r="G54" s="21"/>
      <c r="H54" s="22"/>
      <c r="I54" s="21"/>
      <c r="J54" s="42">
        <f t="shared" si="13"/>
        <v>0</v>
      </c>
      <c r="K54" s="9"/>
      <c r="V54" s="6">
        <f t="shared" si="10"/>
        <v>0</v>
      </c>
      <c r="W54" s="6">
        <f t="shared" si="11"/>
        <v>0</v>
      </c>
    </row>
    <row r="55" spans="1:23" ht="24" thickBot="1">
      <c r="A55" s="8"/>
      <c r="B55" s="123" t="s">
        <v>19</v>
      </c>
      <c r="C55" s="159"/>
      <c r="D55" s="159"/>
      <c r="E55" s="159"/>
      <c r="F55" s="159"/>
      <c r="G55" s="159"/>
      <c r="H55" s="160"/>
      <c r="I55" s="28" t="s">
        <v>20</v>
      </c>
      <c r="J55" s="29">
        <f>SUM(J46:J54)</f>
        <v>2550</v>
      </c>
      <c r="K55" s="9"/>
      <c r="V55" s="6">
        <f>SUM(V46:V54)</f>
        <v>3</v>
      </c>
      <c r="W55" s="6">
        <f>SUM(W46:W54)</f>
        <v>2</v>
      </c>
    </row>
    <row r="56" spans="1:23" ht="30" customHeight="1" thickBot="1">
      <c r="A56" s="30"/>
      <c r="B56" s="31"/>
      <c r="C56" s="32"/>
      <c r="D56" s="32"/>
      <c r="E56" s="32"/>
      <c r="F56" s="32"/>
      <c r="G56" s="32"/>
      <c r="H56" s="33"/>
      <c r="I56" s="32"/>
      <c r="J56" s="33"/>
      <c r="K56" s="34"/>
    </row>
    <row r="57" spans="1:23" ht="15.75" thickBot="1"/>
    <row r="58" spans="1:23" ht="30" customHeight="1" thickBot="1">
      <c r="A58" s="1"/>
      <c r="B58" s="2"/>
      <c r="C58" s="3"/>
      <c r="D58" s="3"/>
      <c r="E58" s="3"/>
      <c r="F58" s="3"/>
      <c r="G58" s="3"/>
      <c r="H58" s="4"/>
      <c r="I58" s="3"/>
      <c r="J58" s="4"/>
      <c r="K58" s="5"/>
    </row>
    <row r="59" spans="1:23" ht="27" thickBot="1">
      <c r="A59" s="8" t="s">
        <v>1</v>
      </c>
      <c r="B59" s="151" t="s">
        <v>2</v>
      </c>
      <c r="C59" s="152"/>
      <c r="D59" s="152"/>
      <c r="E59" s="152"/>
      <c r="F59" s="152"/>
      <c r="G59" s="152"/>
      <c r="H59" s="152"/>
      <c r="I59" s="152"/>
      <c r="J59" s="153"/>
      <c r="K59" s="9"/>
    </row>
    <row r="60" spans="1:23" ht="16.5" thickBot="1">
      <c r="A60" s="8"/>
      <c r="B60" s="164">
        <v>45170</v>
      </c>
      <c r="C60" s="165"/>
      <c r="D60" s="165"/>
      <c r="E60" s="165"/>
      <c r="F60" s="165"/>
      <c r="G60" s="165"/>
      <c r="H60" s="165"/>
      <c r="I60" s="165"/>
      <c r="J60" s="166"/>
      <c r="K60" s="9"/>
    </row>
    <row r="61" spans="1:23" ht="16.5" thickBot="1">
      <c r="A61" s="8"/>
      <c r="B61" s="167" t="s">
        <v>24</v>
      </c>
      <c r="C61" s="168"/>
      <c r="D61" s="168"/>
      <c r="E61" s="168"/>
      <c r="F61" s="168"/>
      <c r="G61" s="168"/>
      <c r="H61" s="168"/>
      <c r="I61" s="168"/>
      <c r="J61" s="169"/>
      <c r="K61" s="9"/>
    </row>
    <row r="62" spans="1:23" ht="15.75" thickBot="1">
      <c r="A62" s="38"/>
      <c r="B62" s="44" t="s">
        <v>9</v>
      </c>
      <c r="C62" s="45" t="s">
        <v>10</v>
      </c>
      <c r="D62" s="46" t="s">
        <v>11</v>
      </c>
      <c r="E62" s="46" t="s">
        <v>12</v>
      </c>
      <c r="F62" s="47" t="s">
        <v>13</v>
      </c>
      <c r="G62" s="47" t="s">
        <v>14</v>
      </c>
      <c r="H62" s="48" t="s">
        <v>15</v>
      </c>
      <c r="I62" s="47" t="s">
        <v>21</v>
      </c>
      <c r="J62" s="49" t="s">
        <v>16</v>
      </c>
      <c r="K62" s="40"/>
      <c r="L62" s="37"/>
      <c r="V62" s="16" t="s">
        <v>5</v>
      </c>
      <c r="W62" s="16" t="s">
        <v>6</v>
      </c>
    </row>
    <row r="63" spans="1:23">
      <c r="A63" s="8"/>
      <c r="B63" s="50">
        <v>1</v>
      </c>
      <c r="C63" s="76">
        <v>45177</v>
      </c>
      <c r="D63" s="18" t="s">
        <v>37</v>
      </c>
      <c r="E63" s="85" t="s">
        <v>53</v>
      </c>
      <c r="F63" s="19">
        <v>50</v>
      </c>
      <c r="G63" s="19">
        <v>75</v>
      </c>
      <c r="H63" s="19">
        <v>25</v>
      </c>
      <c r="I63" s="52">
        <v>20</v>
      </c>
      <c r="J63" s="41">
        <f>H63*I63</f>
        <v>500</v>
      </c>
      <c r="K63" s="9"/>
      <c r="V63" s="6">
        <f>IF($J63&gt;0,1,0)</f>
        <v>1</v>
      </c>
      <c r="W63" s="6">
        <f>IF($J63&lt;0,1,0)</f>
        <v>0</v>
      </c>
    </row>
    <row r="64" spans="1:23">
      <c r="A64" s="8"/>
      <c r="B64" s="23">
        <f>B63+1</f>
        <v>2</v>
      </c>
      <c r="C64" s="77">
        <v>45184</v>
      </c>
      <c r="D64" s="22" t="s">
        <v>39</v>
      </c>
      <c r="E64" s="22" t="s">
        <v>54</v>
      </c>
      <c r="F64" s="20">
        <v>30</v>
      </c>
      <c r="G64" s="20">
        <v>50</v>
      </c>
      <c r="H64" s="20">
        <v>20</v>
      </c>
      <c r="I64" s="21">
        <v>20</v>
      </c>
      <c r="J64" s="42">
        <f>H64*I64</f>
        <v>400</v>
      </c>
      <c r="K64" s="9"/>
      <c r="V64" s="6">
        <f t="shared" ref="V64:V71" si="14">IF($J64&gt;0,1,0)</f>
        <v>1</v>
      </c>
      <c r="W64" s="6">
        <f t="shared" ref="W64:W71" si="15">IF($J64&lt;0,1,0)</f>
        <v>0</v>
      </c>
    </row>
    <row r="65" spans="1:23" ht="15.75" thickBot="1">
      <c r="A65" s="8"/>
      <c r="B65" s="23">
        <f>B64+1</f>
        <v>3</v>
      </c>
      <c r="C65" s="77">
        <v>45184</v>
      </c>
      <c r="D65" s="22" t="s">
        <v>39</v>
      </c>
      <c r="E65" s="22" t="s">
        <v>55</v>
      </c>
      <c r="F65" s="20">
        <v>40</v>
      </c>
      <c r="G65" s="20">
        <v>0</v>
      </c>
      <c r="H65" s="20">
        <v>-40</v>
      </c>
      <c r="I65" s="21">
        <v>20</v>
      </c>
      <c r="J65" s="42">
        <f>H65*I65</f>
        <v>-800</v>
      </c>
      <c r="K65" s="9"/>
      <c r="V65" s="6">
        <f t="shared" si="14"/>
        <v>0</v>
      </c>
      <c r="W65" s="6">
        <f t="shared" si="15"/>
        <v>1</v>
      </c>
    </row>
    <row r="66" spans="1:23">
      <c r="A66" s="8"/>
      <c r="B66" s="23">
        <f t="shared" ref="B66:B71" si="16">B65+1</f>
        <v>4</v>
      </c>
      <c r="C66" s="76">
        <v>45191</v>
      </c>
      <c r="D66" s="22" t="s">
        <v>39</v>
      </c>
      <c r="E66" s="22" t="s">
        <v>57</v>
      </c>
      <c r="F66" s="21">
        <v>30</v>
      </c>
      <c r="G66" s="21">
        <v>5</v>
      </c>
      <c r="H66" s="22">
        <v>-25</v>
      </c>
      <c r="I66" s="21">
        <v>20</v>
      </c>
      <c r="J66" s="42">
        <f t="shared" ref="J66:J71" si="17">I66*H66</f>
        <v>-500</v>
      </c>
      <c r="K66" s="9"/>
      <c r="V66" s="6">
        <f t="shared" si="14"/>
        <v>0</v>
      </c>
      <c r="W66" s="6">
        <f t="shared" si="15"/>
        <v>1</v>
      </c>
    </row>
    <row r="67" spans="1:23">
      <c r="A67" s="8"/>
      <c r="B67" s="23">
        <f t="shared" si="16"/>
        <v>5</v>
      </c>
      <c r="C67" s="77">
        <v>45191</v>
      </c>
      <c r="D67" s="22" t="s">
        <v>39</v>
      </c>
      <c r="E67" s="22" t="s">
        <v>58</v>
      </c>
      <c r="F67" s="21">
        <v>35</v>
      </c>
      <c r="G67" s="21">
        <v>115</v>
      </c>
      <c r="H67" s="22">
        <v>80</v>
      </c>
      <c r="I67" s="21">
        <v>20</v>
      </c>
      <c r="J67" s="42">
        <f t="shared" si="17"/>
        <v>1600</v>
      </c>
      <c r="K67" s="9"/>
      <c r="M67" s="6" t="s">
        <v>17</v>
      </c>
      <c r="V67" s="6">
        <f t="shared" si="14"/>
        <v>1</v>
      </c>
      <c r="W67" s="6">
        <f t="shared" si="15"/>
        <v>0</v>
      </c>
    </row>
    <row r="68" spans="1:23">
      <c r="A68" s="8"/>
      <c r="B68" s="23">
        <f t="shared" si="16"/>
        <v>6</v>
      </c>
      <c r="C68" s="77">
        <v>45198</v>
      </c>
      <c r="D68" s="22" t="s">
        <v>39</v>
      </c>
      <c r="E68" s="22" t="s">
        <v>63</v>
      </c>
      <c r="F68" s="21">
        <v>30</v>
      </c>
      <c r="G68" s="20">
        <v>60</v>
      </c>
      <c r="H68" s="20">
        <v>30</v>
      </c>
      <c r="I68" s="21">
        <v>20</v>
      </c>
      <c r="J68" s="42">
        <f t="shared" si="17"/>
        <v>600</v>
      </c>
      <c r="K68" s="9"/>
      <c r="V68" s="6">
        <f t="shared" si="14"/>
        <v>1</v>
      </c>
      <c r="W68" s="6">
        <f t="shared" si="15"/>
        <v>0</v>
      </c>
    </row>
    <row r="69" spans="1:23">
      <c r="A69" s="8"/>
      <c r="B69" s="23">
        <f t="shared" si="16"/>
        <v>7</v>
      </c>
      <c r="C69" s="24"/>
      <c r="D69" s="22"/>
      <c r="E69" s="22"/>
      <c r="F69" s="21"/>
      <c r="G69" s="21"/>
      <c r="H69" s="22"/>
      <c r="I69" s="21"/>
      <c r="J69" s="42">
        <f t="shared" si="17"/>
        <v>0</v>
      </c>
      <c r="K69" s="9"/>
      <c r="V69" s="6">
        <f t="shared" si="14"/>
        <v>0</v>
      </c>
      <c r="W69" s="6">
        <f t="shared" si="15"/>
        <v>0</v>
      </c>
    </row>
    <row r="70" spans="1:23">
      <c r="A70" s="8"/>
      <c r="B70" s="23">
        <f t="shared" si="16"/>
        <v>8</v>
      </c>
      <c r="C70" s="24"/>
      <c r="D70" s="22"/>
      <c r="E70" s="22"/>
      <c r="F70" s="21"/>
      <c r="G70" s="21"/>
      <c r="H70" s="22"/>
      <c r="I70" s="21"/>
      <c r="J70" s="42">
        <f t="shared" si="17"/>
        <v>0</v>
      </c>
      <c r="K70" s="9"/>
      <c r="V70" s="6">
        <f t="shared" si="14"/>
        <v>0</v>
      </c>
      <c r="W70" s="6">
        <f t="shared" si="15"/>
        <v>0</v>
      </c>
    </row>
    <row r="71" spans="1:23">
      <c r="A71" s="8"/>
      <c r="B71" s="23">
        <f t="shared" si="16"/>
        <v>9</v>
      </c>
      <c r="C71" s="24"/>
      <c r="D71" s="22"/>
      <c r="E71" s="22"/>
      <c r="F71" s="21"/>
      <c r="G71" s="20"/>
      <c r="H71" s="22"/>
      <c r="I71" s="21"/>
      <c r="J71" s="42">
        <f t="shared" si="17"/>
        <v>0</v>
      </c>
      <c r="K71" s="9"/>
      <c r="V71" s="6">
        <f t="shared" si="14"/>
        <v>0</v>
      </c>
      <c r="W71" s="6">
        <f t="shared" si="15"/>
        <v>0</v>
      </c>
    </row>
    <row r="72" spans="1:23" ht="24" thickBot="1">
      <c r="A72" s="8"/>
      <c r="B72" s="207" t="s">
        <v>19</v>
      </c>
      <c r="C72" s="208"/>
      <c r="D72" s="208"/>
      <c r="E72" s="208"/>
      <c r="F72" s="208"/>
      <c r="G72" s="208"/>
      <c r="H72" s="209"/>
      <c r="I72" s="28" t="s">
        <v>20</v>
      </c>
      <c r="J72" s="29">
        <f>SUM(J63:J71)</f>
        <v>1800</v>
      </c>
      <c r="K72" s="9"/>
      <c r="V72" s="6">
        <f>SUM(V63:V71)</f>
        <v>4</v>
      </c>
      <c r="W72" s="6">
        <f>SUM(W63:W71)</f>
        <v>2</v>
      </c>
    </row>
    <row r="73" spans="1:23" ht="30" customHeight="1" thickBot="1">
      <c r="A73" s="30"/>
      <c r="B73" s="31"/>
      <c r="C73" s="32"/>
      <c r="D73" s="32"/>
      <c r="E73" s="32"/>
      <c r="F73" s="32"/>
      <c r="G73" s="32"/>
      <c r="H73" s="33"/>
      <c r="I73" s="32"/>
      <c r="J73" s="33"/>
      <c r="K73" s="34"/>
    </row>
  </sheetData>
  <mergeCells count="48">
    <mergeCell ref="B21:H21"/>
    <mergeCell ref="B27:J27"/>
    <mergeCell ref="B26:J26"/>
    <mergeCell ref="B25:J25"/>
    <mergeCell ref="B60:J60"/>
    <mergeCell ref="B61:J61"/>
    <mergeCell ref="B72:H72"/>
    <mergeCell ref="B38:H38"/>
    <mergeCell ref="B42:J42"/>
    <mergeCell ref="B43:J43"/>
    <mergeCell ref="B44:J44"/>
    <mergeCell ref="B55:H55"/>
    <mergeCell ref="B59:J59"/>
    <mergeCell ref="M12:O14"/>
    <mergeCell ref="P12:R14"/>
    <mergeCell ref="M10:M11"/>
    <mergeCell ref="N10:N11"/>
    <mergeCell ref="O10:O11"/>
    <mergeCell ref="P10:P11"/>
    <mergeCell ref="Q10:Q11"/>
    <mergeCell ref="R10:R11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8" r:id="rId1"/>
    <hyperlink ref="B55" r:id="rId2"/>
    <hyperlink ref="B72" r:id="rId3"/>
    <hyperlink ref="M1" location="'MASTER '!A1" display="Back"/>
    <hyperlink ref="M6:M7" location="'SEP 2023'!A30" display="FINNIFTY"/>
    <hyperlink ref="M10:M11" location="'SEP 2023'!A70" display="SENSEX"/>
    <hyperlink ref="M8:M9" location="'SEP 2023'!A50" display="MIDCPNIFTY"/>
    <hyperlink ref="M4:M5" location="'SEP 2023'!A1" display="INDEX OPTION"/>
    <hyperlink ref="B21" r:id="rId4"/>
  </hyperlinks>
  <pageMargins left="0" right="0" top="0" bottom="0" header="0" footer="0"/>
  <pageSetup scale="95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JAN 2023</vt:lpstr>
      <vt:lpstr>FEB 2023</vt:lpstr>
      <vt:lpstr>MAR 2023</vt:lpstr>
      <vt:lpstr>APR 2023</vt:lpstr>
      <vt:lpstr>MAY 2023</vt:lpstr>
      <vt:lpstr>JUNE 2023</vt:lpstr>
      <vt:lpstr>JULY 2023</vt:lpstr>
      <vt:lpstr>AUG 2023</vt:lpstr>
      <vt:lpstr>SEP 2023</vt:lpstr>
      <vt:lpstr>OCT 2023</vt:lpstr>
      <vt:lpstr>NOV 2023</vt:lpstr>
      <vt:lpstr>DEC 2023</vt:lpstr>
      <vt:lpstr>JAN 2024</vt:lpstr>
      <vt:lpstr>FEB 2024</vt:lpstr>
      <vt:lpstr>MAR 2024</vt:lpstr>
      <vt:lpstr>MASTER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2023-09-20T11:21:11Z</dcterms:created>
  <dcterms:modified xsi:type="dcterms:W3CDTF">2024-03-28T12:30:13Z</dcterms:modified>
</cp:coreProperties>
</file>